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tabRatio="771"/>
  </bookViews>
  <sheets>
    <sheet name="Паспорт МП" sheetId="1" r:id="rId1"/>
    <sheet name="Паспорт Проект мер 1" sheetId="15" r:id="rId2"/>
    <sheet name="Паспорт Процессн мер 1" sheetId="16" r:id="rId3"/>
    <sheet name="Паспорт Процессн мер 2" sheetId="17" r:id="rId4"/>
    <sheet name="Паспорт Процессн мер 3" sheetId="18" r:id="rId5"/>
    <sheet name="Паспорт Процессн мер 4" sheetId="19" r:id="rId6"/>
    <sheet name="Паспорт Рег. проекта" sheetId="20" r:id="rId7"/>
  </sheets>
  <definedNames>
    <definedName name="_xlnm._FilterDatabase" localSheetId="0" hidden="1">'Паспорт МП'!$K$23:$L$23</definedName>
    <definedName name="_xlnm.Print_Area" localSheetId="0">'Паспорт МП'!$A$1:$I$50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5"/>
  <c r="I28"/>
  <c r="F39" i="16"/>
  <c r="F31"/>
  <c r="F41"/>
  <c r="G26" i="15" l="1"/>
  <c r="F30" i="16" l="1"/>
  <c r="I42" l="1"/>
  <c r="G30"/>
  <c r="H30"/>
  <c r="F32"/>
  <c r="F18" i="20" l="1"/>
  <c r="F45" i="1" s="1"/>
  <c r="I19" i="20"/>
  <c r="G45" i="1"/>
  <c r="H45"/>
  <c r="I20" i="20"/>
  <c r="I45" i="1" s="1"/>
  <c r="H18" i="20"/>
  <c r="G18"/>
  <c r="I18" l="1"/>
  <c r="H20" i="16"/>
  <c r="G20"/>
  <c r="F20"/>
  <c r="G21" i="17"/>
  <c r="G42" i="1" s="1"/>
  <c r="H21" i="17"/>
  <c r="H42" i="1" s="1"/>
  <c r="F21" i="17"/>
  <c r="F42" i="1" s="1"/>
  <c r="F41" l="1"/>
  <c r="I26" i="15" l="1"/>
  <c r="I31" i="16"/>
  <c r="I25" i="15"/>
  <c r="I27"/>
  <c r="I20" i="19"/>
  <c r="H19"/>
  <c r="H44" i="1" s="1"/>
  <c r="G19" i="19"/>
  <c r="G44" i="1" s="1"/>
  <c r="F19" i="19"/>
  <c r="F44" i="1" s="1"/>
  <c r="I22" i="18"/>
  <c r="I21"/>
  <c r="H20"/>
  <c r="H43" i="1" s="1"/>
  <c r="G20" i="18"/>
  <c r="G43" i="1" s="1"/>
  <c r="F20" i="18"/>
  <c r="F43" i="1" s="1"/>
  <c r="I24" i="17"/>
  <c r="I23"/>
  <c r="I22"/>
  <c r="I33" i="16"/>
  <c r="I34"/>
  <c r="I35"/>
  <c r="I36"/>
  <c r="I37"/>
  <c r="I38"/>
  <c r="I39"/>
  <c r="I40"/>
  <c r="H24" i="15"/>
  <c r="H40" i="1" s="1"/>
  <c r="G40"/>
  <c r="G39" s="1"/>
  <c r="F24" i="15"/>
  <c r="F40" i="1" s="1"/>
  <c r="F39" l="1"/>
  <c r="I21" i="17"/>
  <c r="I42" i="1" s="1"/>
  <c r="I20" i="18"/>
  <c r="I19" i="19"/>
  <c r="I41" i="16"/>
  <c r="I32"/>
  <c r="H41" i="1"/>
  <c r="H39" s="1"/>
  <c r="G41"/>
  <c r="I24" i="15"/>
  <c r="I30" i="16" l="1"/>
  <c r="I41" i="1" s="1"/>
  <c r="I44"/>
  <c r="I43"/>
  <c r="I40"/>
  <c r="I39" l="1"/>
</calcChain>
</file>

<file path=xl/sharedStrings.xml><?xml version="1.0" encoding="utf-8"?>
<sst xmlns="http://schemas.openxmlformats.org/spreadsheetml/2006/main" count="473" uniqueCount="172">
  <si>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</si>
  <si>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</si>
  <si>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</si>
  <si>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</si>
  <si>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</si>
  <si>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</si>
  <si>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</si>
  <si>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</si>
  <si>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</si>
  <si>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</si>
  <si>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</si>
  <si>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</si>
  <si>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</si>
  <si>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</si>
  <si>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</si>
  <si>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Показатель 1.2</t>
  </si>
  <si>
    <t>Показатель 1.3</t>
  </si>
  <si>
    <t>Показатель 1.4</t>
  </si>
  <si>
    <t>Показатель 1.6</t>
  </si>
  <si>
    <t>Цель № 2</t>
  </si>
  <si>
    <t>Показатель 2.1</t>
  </si>
  <si>
    <t>х</t>
  </si>
  <si>
    <t>Цель № 3</t>
  </si>
  <si>
    <t>Показатель 3.1</t>
  </si>
  <si>
    <t>Показатель 3.2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</si>
  <si>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</si>
  <si>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</si>
  <si>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</si>
  <si>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</si>
  <si>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</si>
  <si>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</si>
  <si>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</si>
  <si>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</si>
  <si>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</si>
  <si>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</si>
  <si>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</si>
  <si>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</si>
  <si>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</si>
  <si>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>МКУ «Калининградская служба заказчика»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</si>
  <si>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</si>
  <si>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</si>
  <si>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</si>
  <si>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</si>
  <si>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</si>
  <si>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</si>
  <si>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</si>
  <si>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</si>
  <si>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</si>
  <si>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Ожидаемое значение на конец реализации программы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</si>
  <si>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</si>
  <si>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</si>
  <si>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</si>
  <si>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</si>
  <si>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</si>
  <si>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</si>
  <si>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</si>
  <si>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</si>
  <si>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</si>
  <si>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«Культура»</t>
  </si>
  <si>
    <t>Комитет по социальной политике, Заместитель главы администрации, председатель комитета Силанов А.Н.</t>
  </si>
  <si>
    <t>Комитет городского хозяйства и строительства</t>
  </si>
  <si>
    <t>Приоритеты и цели муниципальной политики в сфере реализации муниципальной программы «Культура» определены исходя из положений государственной программы Калининградской области «Культура»</t>
  </si>
  <si>
    <t>Обеспечение доступности культурных ценностей для жителей города Калининграда</t>
  </si>
  <si>
    <t>Показатель 1.7</t>
  </si>
  <si>
    <t>Создание условий для творческой реализации и участия жителей города Калининграда в культурной жизни</t>
  </si>
  <si>
    <t>Удельный вес населения Калининграда, принимающего участие в общегородских культурно- массовых мероприятиях, процент</t>
  </si>
  <si>
    <t xml:space="preserve">Сохранение материальных и духовных ценностей, созданных предыдущими поколениями  </t>
  </si>
  <si>
    <t>Культурная среда</t>
  </si>
  <si>
    <t>Культурно-досуговая деятельность</t>
  </si>
  <si>
    <t>Дополнительное образование в сфере культуры</t>
  </si>
  <si>
    <t>Стимулирование творческой деятельности</t>
  </si>
  <si>
    <t>Сохранение и популяризация объектов культурного наследия, мемориальных объектов</t>
  </si>
  <si>
    <t>«Культурная среда»</t>
  </si>
  <si>
    <t>Комитет по социальной политике, Заместитель главы администрации, председатель комитета Силанов А.Н</t>
  </si>
  <si>
    <t>Развитие сети учреждений в сфере культуры</t>
  </si>
  <si>
    <t>«Культурно-досуговая деятельность»</t>
  </si>
  <si>
    <t>Создание условий для культурной деятельности, организации досуга населения и приобщения жителей городского округа к культурным ценностям</t>
  </si>
  <si>
    <t>Библиотечное, библиографическое и информационное обслуживание пользователей библиотеки, кол-во посещений</t>
  </si>
  <si>
    <t>Комплектование, библиографирование и обеспечение сохранности фондов библиотек</t>
  </si>
  <si>
    <t>Сохранение и содержание зоопарка, Количество посетителей зоопарка</t>
  </si>
  <si>
    <t>Организация деятельности клубных формирований и формирований самодеятельного народного творчества</t>
  </si>
  <si>
    <t>«Дополнительное образование в сфере культуры»</t>
  </si>
  <si>
    <t>Муниципальные учреждения в сфере культуры и искусства</t>
  </si>
  <si>
    <t>Выявление одаренных детей в раннем возрасте, создание условий для их художественного образования и эстетического воспитания, приобретения ими знаний, умений, навыков в области выбранного ими вида искусств, опыта творческой деятельности и подготовка их к получению профессионального образования в области искусств</t>
  </si>
  <si>
    <t>«Стимулирование творческой деятельности»</t>
  </si>
  <si>
    <t>Развитие кадрового потенциала, повышение квалификации работников муниципальных учреждений сферы культуры и искусства, поощрение и стимулирование детей и молодежи к занятиям искусством</t>
  </si>
  <si>
    <t>Выплата премий в целях развития культуры и искусства</t>
  </si>
  <si>
    <t>Стипендии для одаренных детей и молодежи</t>
  </si>
  <si>
    <t>«Сохранение и популяризация объектов культурного наследия, мемориальных объектов»</t>
  </si>
  <si>
    <t>Обеспечение сохранения, использования и популяризации объектов культурного наследия, мемориальных объектов и памятников</t>
  </si>
  <si>
    <t>Поддержание нормативного состояния имущества и обновление материально-технической базы библиотек</t>
  </si>
  <si>
    <t>Поддержание нормативного состояния имущества и обновление материально-технической базы музеев</t>
  </si>
  <si>
    <t>Создание концертов и концертных программ</t>
  </si>
  <si>
    <t>Поддержание нормативного состояния имущества и обновление материально-технической базы   учреждений, осуществляющих театрально-концертную деятельность</t>
  </si>
  <si>
    <t>Поддержание нормативного состояния имущества и обновление материально-технической базы клубных формирований</t>
  </si>
  <si>
    <t>связь с отчетами</t>
  </si>
  <si>
    <t>показ эфф. ОМС</t>
  </si>
  <si>
    <t>Уровень фактической обеспеченности муниципалитета клубами и учреждениями клубного типа от нормативной потребности, процент</t>
  </si>
  <si>
    <t>МП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</si>
  <si>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</t>
  </si>
  <si>
    <t>ИКГС</t>
  </si>
  <si>
    <t>Разнообразие культурно-досуговой инфраструктуры, единиц</t>
  </si>
  <si>
    <t>Результаты независимой оценки  качества условий оказания услуг муниципальными организациями в сфере культуры, балл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</si>
  <si>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</t>
  </si>
  <si>
    <t xml:space="preserve">к приказу комитета по </t>
  </si>
  <si>
    <t>социальной политике</t>
  </si>
  <si>
    <t>Статотчетность</t>
  </si>
  <si>
    <t>Форма N 6-НК
приказ Росстата от 18.10.2021 N 713
Форма N 7-НК
приказ Росстата от 18.10.2021 N 713
Форма N 8-НК
приказ Росстата от 22.09.2022 N 647</t>
  </si>
  <si>
    <t>Улучшение качества оказания муниципальных услуг зоопарком, единиц</t>
  </si>
  <si>
    <t>Организация и проведение мероприятий</t>
  </si>
  <si>
    <t>Управление музейными коллекциями и обеспечение их хранения</t>
  </si>
  <si>
    <t>1. Культурная среда</t>
  </si>
  <si>
    <t>2. Культурно-досуговая деятельность</t>
  </si>
  <si>
    <t>3. Дополнительное образование в сфере культуры</t>
  </si>
  <si>
    <t>4. Стимулирование творческой деятельности</t>
  </si>
  <si>
    <t>5. Сохранение и популяризация объектов культурного наследия, мемориальных объектов</t>
  </si>
  <si>
    <t>Сохранение, использование и популяризация объектов культурного наследия</t>
  </si>
  <si>
    <t>Показатель 2.2</t>
  </si>
  <si>
    <t>Реализация дополнительных общеразвивающих программ</t>
  </si>
  <si>
    <t xml:space="preserve">Реализация дополнительных предпрофессиональных программ в области искусств </t>
  </si>
  <si>
    <t>Доля объектов культурного наследия, в которых размещаются объекты социально-досуговой инфраструктуры, в общем количестве объектов культурного наследия, процент</t>
  </si>
  <si>
    <t>Приложение № 1</t>
  </si>
  <si>
    <t xml:space="preserve">Приложение № 2 </t>
  </si>
  <si>
    <t>Приложение № 3</t>
  </si>
  <si>
    <t>Приложение № 4</t>
  </si>
  <si>
    <t>Модернизация и развитие учреждений культуры, (количество объектов), единиц</t>
  </si>
  <si>
    <t>Улучшение качества оказания муниципальных услуг зоопарком,(количество учреждений) единиц</t>
  </si>
  <si>
    <t>Комплектование, библиографирование и обеспечение сохранности фондов библиотек, (количество экземпляров) тыс. единиц</t>
  </si>
  <si>
    <t>Сохранение и содержание зоопарка, (Количество посетителей зоопарка), тыс. человек</t>
  </si>
  <si>
    <t>комплекса процессных мероприятий</t>
  </si>
  <si>
    <t>комплекса проектных мероприятий</t>
  </si>
  <si>
    <t>Обеспечение сохранения, использования и популяризации объектов культурного наследия, мемориальных объектов и памятников,(количество объектов), единиц</t>
  </si>
  <si>
    <t>Стипендии для одаренных детей и молодежи,(количество получателей), человек</t>
  </si>
  <si>
    <t>Выплата премий в целях развития культуры и искусства,(количество выплат), единиц</t>
  </si>
  <si>
    <t>Реализация дополнительных общеразвивающих программ, (количество учащихся), тыс. человек</t>
  </si>
  <si>
    <t>Реализация дополнительных предпрофессиональных программ в области искусств (количество учащихся), тыс. человек</t>
  </si>
  <si>
    <t>Поддержание нормативного состояния имущества и обновление материально-технической базы  учреждений дополнительного образования, (количество учреждений), единиц</t>
  </si>
  <si>
    <t>Библиотечное, библиографическое и информационное обслуживание пользователей библиотеки, (количество посещений), единиц</t>
  </si>
  <si>
    <t>Поддержание нормативного состояния имущества и обновление материально-технической базы  библиотек, (количество библиотек), единиц</t>
  </si>
  <si>
    <t>Управление музейными коллекциями и обеспечение их хранения, число посещений, (число посещений муниципального музея), тыс. человек</t>
  </si>
  <si>
    <t>Поддержание нормативного состояния имущества и обновление материально-технической базы музеев, (количество учреждений), единиц</t>
  </si>
  <si>
    <t>Создание концертов и концертных программ, (количество зрителей), человек</t>
  </si>
  <si>
    <t>Организация и проведение мероприятий, (количество участников и зрителей), тыс. человек</t>
  </si>
  <si>
    <t>Поддержание нормативного состояния имущества и обновление материально-технической базы  клубных формирований, (количество учреждений), единиц</t>
  </si>
  <si>
    <t>Приложение № 5</t>
  </si>
  <si>
    <t>Поддержание нормативного состояния имущества и обновление материально-технической базы учреждений,осуществляющих театрально-концертную деятельность, (количество учреждений) единиц</t>
  </si>
  <si>
    <t>Организация деятельности клубных формирований и формирований самодеятельного народного творчества, (количество клубных формирований), единиц</t>
  </si>
  <si>
    <t>Комитет городского хозяйства и строительства, Заместитель главы администрации, председатель комитета Федосеев М.В.</t>
  </si>
  <si>
    <t>от «___» ___________2025 № ______</t>
  </si>
  <si>
    <t>Приложение № 6</t>
  </si>
  <si>
    <t xml:space="preserve">Предоставление гражданам  возможности расширения доступа к творческим мероприятиям, направленным в том числе на сохранение семейных ценностей
</t>
  </si>
  <si>
    <t>Поддержание нормативного состояния имущества и обновление материально-технической базы  учреждений дополнительного образования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</si>
  <si>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материалами, (количество оснащенных учреждений), единиц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</si>
  <si>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</t>
  </si>
  <si>
    <t>Концентрация объектов культурного наследия, единиц на гектар</t>
  </si>
  <si>
    <t>Уровень фактической обеспеченности муниципалитета библиотеками от нормативной потребности, процент</t>
  </si>
  <si>
    <t>Уровень обеспеченности муниципалитета парками культуры и отдыха от нормативной потребности, процент</t>
  </si>
  <si>
    <t>Региональный проект «Семейные ценности и инфраструктура  культуры (Калининградская область)»</t>
  </si>
  <si>
    <t>Создание модельных муниципальных библитек (количество библиотек), единиц</t>
  </si>
  <si>
    <t xml:space="preserve">Создание спектаклей (театральных постановок) </t>
  </si>
  <si>
    <t>Создание спектаклей (театральных постановок), (количество зрителей), человек</t>
  </si>
  <si>
    <t>6. Региональный проект «Семейные ценности и инфраструктура  культуры" (Калининградская область)</t>
  </si>
  <si>
    <t>регионального проекта «Семейные ценности и инфраструктура культуры" (Калининградская область)</t>
  </si>
  <si>
    <t>×</t>
  </si>
  <si>
    <t>2.1.</t>
  </si>
  <si>
    <t>2.2.</t>
  </si>
  <si>
    <t>(Количество выполненных проектно-изыскательских работ), единиц</t>
  </si>
  <si>
    <t xml:space="preserve">Развитие сети учреждений дополнительного образования детей </t>
  </si>
  <si>
    <t>(Количество объектов), единиц</t>
  </si>
  <si>
    <t>Модернизация и развитие учреждений культуры</t>
  </si>
  <si>
    <t>Улучшение качества оказания муниципальных услуг музеями,(количество учреждений) единиц</t>
  </si>
  <si>
    <t>Улучшение качества оказания муниципальных услуг музеями, единиц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</si>
</sst>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9.8000000000000007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5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topLeftCell="A11" zoomScale="120" zoomScaleNormal="120" zoomScaleSheetLayoutView="100" workbookViewId="0">
      <selection activeCell="C25" sqref="C25"/>
    </sheetView>
  </sheetViews>
  <sheetFormatPr defaultRowHeight="15.75"/>
  <cols>
    <col min="1" max="1" width="28.25" style="19" customWidth="1"/>
    <col min="2" max="2" width="12.625" style="19" bestFit="1" customWidth="1"/>
    <col min="3" max="3" width="18.375" style="19" customWidth="1"/>
    <col min="4" max="4" width="9.25" style="19" customWidth="1"/>
    <col min="5" max="5" width="8.75" style="19"/>
    <col min="6" max="6" width="10.5" style="19" customWidth="1"/>
    <col min="7" max="7" width="11.125" style="19" customWidth="1"/>
    <col min="8" max="8" width="10.5" style="19" customWidth="1"/>
    <col min="9" max="9" width="11.25" style="19" customWidth="1"/>
    <col min="11" max="11" width="14.5" hidden="1" customWidth="1"/>
    <col min="12" max="12" width="14.5" style="19" hidden="1" customWidth="1"/>
  </cols>
  <sheetData>
    <row r="1" spans="1:9">
      <c r="F1" s="19" t="s">
        <v>33</v>
      </c>
    </row>
    <row r="2" spans="1:9">
      <c r="F2" s="19" t="s">
        <v>104</v>
      </c>
    </row>
    <row r="3" spans="1:9">
      <c r="F3" s="19" t="s">
        <v>105</v>
      </c>
    </row>
    <row r="4" spans="1:9">
      <c r="F4" s="19" t="s">
        <v>34</v>
      </c>
    </row>
    <row r="5" spans="1:9">
      <c r="F5" s="19" t="s">
        <v>35</v>
      </c>
    </row>
    <row r="6" spans="1:9">
      <c r="F6" s="19" t="s">
        <v>148</v>
      </c>
    </row>
    <row r="8" spans="1:9">
      <c r="A8" s="21" t="s">
        <v>31</v>
      </c>
      <c r="B8" s="21"/>
      <c r="C8" s="21"/>
      <c r="D8" s="21"/>
      <c r="E8" s="21"/>
      <c r="F8" s="21"/>
      <c r="G8" s="21"/>
      <c r="H8" s="21"/>
      <c r="I8" s="21"/>
    </row>
    <row r="9" spans="1:9">
      <c r="A9" s="21" t="s">
        <v>32</v>
      </c>
      <c r="B9" s="21"/>
      <c r="C9" s="21"/>
      <c r="D9" s="21"/>
      <c r="E9" s="21"/>
      <c r="F9" s="21"/>
      <c r="G9" s="21"/>
      <c r="H9" s="21"/>
      <c r="I9" s="21"/>
    </row>
    <row r="10" spans="1:9">
      <c r="A10" s="21" t="s">
        <v>58</v>
      </c>
      <c r="B10" s="21"/>
      <c r="C10" s="21"/>
      <c r="D10" s="21"/>
      <c r="E10" s="21"/>
      <c r="F10" s="21"/>
      <c r="G10" s="21"/>
      <c r="H10" s="21"/>
      <c r="I10" s="21"/>
    </row>
    <row r="12" spans="1:9">
      <c r="A12" s="22" t="s">
        <v>0</v>
      </c>
      <c r="B12" s="70" t="s">
        <v>1</v>
      </c>
      <c r="C12" s="71"/>
      <c r="D12" s="71"/>
      <c r="E12" s="71"/>
      <c r="F12" s="71"/>
      <c r="G12" s="71"/>
      <c r="H12" s="71"/>
      <c r="I12" s="72"/>
    </row>
    <row r="13" spans="1:9" ht="25.5">
      <c r="A13" s="23" t="s">
        <v>2</v>
      </c>
      <c r="B13" s="67" t="s">
        <v>59</v>
      </c>
      <c r="C13" s="68"/>
      <c r="D13" s="68"/>
      <c r="E13" s="68"/>
      <c r="F13" s="68"/>
      <c r="G13" s="68"/>
      <c r="H13" s="68"/>
      <c r="I13" s="69"/>
    </row>
    <row r="14" spans="1:9">
      <c r="A14" s="22" t="s">
        <v>3</v>
      </c>
      <c r="B14" s="67" t="s">
        <v>60</v>
      </c>
      <c r="C14" s="68"/>
      <c r="D14" s="68"/>
      <c r="E14" s="68"/>
      <c r="F14" s="68"/>
      <c r="G14" s="68"/>
      <c r="H14" s="68"/>
      <c r="I14" s="69"/>
    </row>
    <row r="15" spans="1:9">
      <c r="A15" s="73" t="s">
        <v>4</v>
      </c>
      <c r="B15" s="67" t="s">
        <v>111</v>
      </c>
      <c r="C15" s="68"/>
      <c r="D15" s="68"/>
      <c r="E15" s="68"/>
      <c r="F15" s="68"/>
      <c r="G15" s="68"/>
      <c r="H15" s="68"/>
      <c r="I15" s="69"/>
    </row>
    <row r="16" spans="1:9">
      <c r="A16" s="74"/>
      <c r="B16" s="67" t="s">
        <v>112</v>
      </c>
      <c r="C16" s="68"/>
      <c r="D16" s="68"/>
      <c r="E16" s="68"/>
      <c r="F16" s="68"/>
      <c r="G16" s="68"/>
      <c r="H16" s="68"/>
      <c r="I16" s="69"/>
    </row>
    <row r="17" spans="1:12">
      <c r="A17" s="74"/>
      <c r="B17" s="67" t="s">
        <v>113</v>
      </c>
      <c r="C17" s="68"/>
      <c r="D17" s="68"/>
      <c r="E17" s="68"/>
      <c r="F17" s="68"/>
      <c r="G17" s="68"/>
      <c r="H17" s="68"/>
      <c r="I17" s="69"/>
    </row>
    <row r="18" spans="1:12">
      <c r="A18" s="74"/>
      <c r="B18" s="67" t="s">
        <v>114</v>
      </c>
      <c r="C18" s="68"/>
      <c r="D18" s="68"/>
      <c r="E18" s="68"/>
      <c r="F18" s="68"/>
      <c r="G18" s="68"/>
      <c r="H18" s="68"/>
      <c r="I18" s="69"/>
    </row>
    <row r="19" spans="1:12">
      <c r="A19" s="74"/>
      <c r="B19" s="67" t="s">
        <v>115</v>
      </c>
      <c r="C19" s="68"/>
      <c r="D19" s="68"/>
      <c r="E19" s="68"/>
      <c r="F19" s="68"/>
      <c r="G19" s="68"/>
      <c r="H19" s="68"/>
      <c r="I19" s="69"/>
    </row>
    <row r="20" spans="1:12">
      <c r="A20" s="75"/>
      <c r="B20" s="76" t="s">
        <v>161</v>
      </c>
      <c r="C20" s="77"/>
      <c r="D20" s="77"/>
      <c r="E20" s="77"/>
      <c r="F20" s="77"/>
      <c r="G20" s="77"/>
      <c r="H20" s="77"/>
      <c r="I20" s="78"/>
    </row>
    <row r="21" spans="1:12" ht="25.5">
      <c r="A21" s="23" t="s">
        <v>5</v>
      </c>
      <c r="B21" s="67" t="s">
        <v>61</v>
      </c>
      <c r="C21" s="68"/>
      <c r="D21" s="68"/>
      <c r="E21" s="68"/>
      <c r="F21" s="68"/>
      <c r="G21" s="68"/>
      <c r="H21" s="68"/>
      <c r="I21" s="69"/>
    </row>
    <row r="22" spans="1:12">
      <c r="A22" s="79" t="s">
        <v>6</v>
      </c>
      <c r="B22" s="73" t="s">
        <v>7</v>
      </c>
      <c r="C22" s="81" t="s">
        <v>8</v>
      </c>
      <c r="D22" s="73" t="s">
        <v>9</v>
      </c>
      <c r="E22" s="70" t="s">
        <v>10</v>
      </c>
      <c r="F22" s="71"/>
      <c r="G22" s="71"/>
      <c r="H22" s="71"/>
      <c r="I22" s="72"/>
    </row>
    <row r="23" spans="1:12" ht="25.5">
      <c r="A23" s="80"/>
      <c r="B23" s="75"/>
      <c r="C23" s="82"/>
      <c r="D23" s="75"/>
      <c r="E23" s="58" t="s">
        <v>11</v>
      </c>
      <c r="F23" s="58">
        <v>2025</v>
      </c>
      <c r="G23" s="58">
        <v>2026</v>
      </c>
      <c r="H23" s="58">
        <v>2027</v>
      </c>
      <c r="I23" s="58" t="s">
        <v>12</v>
      </c>
      <c r="K23" s="15" t="s">
        <v>95</v>
      </c>
      <c r="L23" s="18" t="s">
        <v>106</v>
      </c>
    </row>
    <row r="24" spans="1:12" ht="15" customHeight="1">
      <c r="A24" s="80"/>
      <c r="B24" s="25" t="s">
        <v>13</v>
      </c>
      <c r="C24" s="76" t="s">
        <v>62</v>
      </c>
      <c r="D24" s="77"/>
      <c r="E24" s="77"/>
      <c r="F24" s="77"/>
      <c r="G24" s="77"/>
      <c r="H24" s="77"/>
      <c r="I24" s="78"/>
      <c r="K24" s="15" t="s">
        <v>21</v>
      </c>
      <c r="L24" s="18"/>
    </row>
    <row r="25" spans="1:12" ht="90" customHeight="1">
      <c r="A25" s="80"/>
      <c r="B25" s="25" t="s">
        <v>14</v>
      </c>
      <c r="C25" s="104" t="s">
        <v>97</v>
      </c>
      <c r="D25" s="32">
        <v>100</v>
      </c>
      <c r="E25" s="28" t="s">
        <v>163</v>
      </c>
      <c r="F25" s="32">
        <v>100</v>
      </c>
      <c r="G25" s="32">
        <v>100</v>
      </c>
      <c r="H25" s="32">
        <v>100</v>
      </c>
      <c r="I25" s="32">
        <v>100</v>
      </c>
      <c r="K25" s="16" t="s">
        <v>96</v>
      </c>
      <c r="L25" s="18"/>
    </row>
    <row r="26" spans="1:12" ht="75" customHeight="1">
      <c r="A26" s="80"/>
      <c r="B26" s="25" t="s">
        <v>15</v>
      </c>
      <c r="C26" s="23" t="s">
        <v>155</v>
      </c>
      <c r="D26" s="27">
        <v>53.06</v>
      </c>
      <c r="E26" s="28" t="s">
        <v>163</v>
      </c>
      <c r="F26" s="27">
        <v>53.06</v>
      </c>
      <c r="G26" s="27">
        <v>53.06</v>
      </c>
      <c r="H26" s="11">
        <v>53.06</v>
      </c>
      <c r="I26" s="28">
        <v>54</v>
      </c>
      <c r="K26" s="16" t="s">
        <v>96</v>
      </c>
      <c r="L26" s="18"/>
    </row>
    <row r="27" spans="1:12" ht="78.75" customHeight="1">
      <c r="A27" s="80"/>
      <c r="B27" s="25" t="s">
        <v>16</v>
      </c>
      <c r="C27" s="23" t="s">
        <v>156</v>
      </c>
      <c r="D27" s="27">
        <v>56.25</v>
      </c>
      <c r="E27" s="28" t="s">
        <v>163</v>
      </c>
      <c r="F27" s="27">
        <v>56.25</v>
      </c>
      <c r="G27" s="27">
        <v>56.25</v>
      </c>
      <c r="H27" s="11">
        <v>56.25</v>
      </c>
      <c r="I27" s="28">
        <v>58.82</v>
      </c>
      <c r="K27" s="16" t="s">
        <v>96</v>
      </c>
      <c r="L27" s="18"/>
    </row>
    <row r="28" spans="1:12" ht="123" customHeight="1">
      <c r="A28" s="80"/>
      <c r="B28" s="36" t="s">
        <v>17</v>
      </c>
      <c r="C28" s="23" t="s">
        <v>99</v>
      </c>
      <c r="D28" s="26">
        <v>13.33</v>
      </c>
      <c r="E28" s="28" t="s">
        <v>163</v>
      </c>
      <c r="F28" s="26">
        <v>6.6</v>
      </c>
      <c r="G28" s="26">
        <v>6.6</v>
      </c>
      <c r="H28" s="26">
        <v>6.6</v>
      </c>
      <c r="I28" s="26">
        <v>6.6</v>
      </c>
      <c r="K28" s="16" t="s">
        <v>96</v>
      </c>
      <c r="L28" s="18" t="s">
        <v>107</v>
      </c>
    </row>
    <row r="29" spans="1:12" ht="42" customHeight="1">
      <c r="A29" s="80"/>
      <c r="B29" s="36" t="s">
        <v>18</v>
      </c>
      <c r="C29" s="23" t="s">
        <v>101</v>
      </c>
      <c r="D29" s="27">
        <v>10</v>
      </c>
      <c r="E29" s="28" t="s">
        <v>163</v>
      </c>
      <c r="F29" s="27">
        <v>10</v>
      </c>
      <c r="G29" s="27">
        <v>10</v>
      </c>
      <c r="H29" s="27">
        <v>10</v>
      </c>
      <c r="I29" s="27">
        <v>10</v>
      </c>
      <c r="K29" s="17" t="s">
        <v>100</v>
      </c>
      <c r="L29" s="18"/>
    </row>
    <row r="30" spans="1:12" ht="81.75" customHeight="1">
      <c r="A30" s="80"/>
      <c r="B30" s="36" t="s">
        <v>63</v>
      </c>
      <c r="C30" s="23" t="s">
        <v>102</v>
      </c>
      <c r="D30" s="27">
        <v>94.94</v>
      </c>
      <c r="E30" s="28" t="s">
        <v>163</v>
      </c>
      <c r="F30" s="11">
        <v>95.5</v>
      </c>
      <c r="G30" s="11">
        <v>95.5</v>
      </c>
      <c r="H30" s="11">
        <v>95.5</v>
      </c>
      <c r="I30" s="26">
        <v>95.5</v>
      </c>
      <c r="K30" s="16" t="s">
        <v>96</v>
      </c>
      <c r="L30" s="18"/>
    </row>
    <row r="31" spans="1:12">
      <c r="A31" s="80"/>
      <c r="B31" s="25" t="s">
        <v>19</v>
      </c>
      <c r="C31" s="76" t="s">
        <v>64</v>
      </c>
      <c r="D31" s="77"/>
      <c r="E31" s="77"/>
      <c r="F31" s="77"/>
      <c r="G31" s="77"/>
      <c r="H31" s="77"/>
      <c r="I31" s="78"/>
      <c r="K31" s="15" t="s">
        <v>21</v>
      </c>
      <c r="L31" s="18"/>
    </row>
    <row r="32" spans="1:12" ht="83.25" customHeight="1">
      <c r="A32" s="80"/>
      <c r="B32" s="25" t="s">
        <v>20</v>
      </c>
      <c r="C32" s="23" t="s">
        <v>65</v>
      </c>
      <c r="D32" s="26">
        <v>25.6</v>
      </c>
      <c r="E32" s="28" t="s">
        <v>163</v>
      </c>
      <c r="F32" s="32">
        <v>26</v>
      </c>
      <c r="G32" s="32">
        <v>26.5</v>
      </c>
      <c r="H32" s="32">
        <v>27</v>
      </c>
      <c r="I32" s="32">
        <v>46.04</v>
      </c>
      <c r="K32" s="15" t="s">
        <v>98</v>
      </c>
      <c r="L32" s="18"/>
    </row>
    <row r="33" spans="1:12" ht="132" customHeight="1">
      <c r="A33" s="80"/>
      <c r="B33" s="36" t="s">
        <v>117</v>
      </c>
      <c r="C33" s="23" t="s">
        <v>120</v>
      </c>
      <c r="D33" s="27">
        <v>25.81</v>
      </c>
      <c r="E33" s="28" t="s">
        <v>163</v>
      </c>
      <c r="F33" s="27">
        <v>25.81</v>
      </c>
      <c r="G33" s="27">
        <v>25.81</v>
      </c>
      <c r="H33" s="27">
        <v>25.81</v>
      </c>
      <c r="I33" s="27">
        <v>26.04</v>
      </c>
      <c r="K33" s="17" t="s">
        <v>100</v>
      </c>
      <c r="L33" s="18"/>
    </row>
    <row r="34" spans="1:12">
      <c r="A34" s="80"/>
      <c r="B34" s="25" t="s">
        <v>22</v>
      </c>
      <c r="C34" s="76" t="s">
        <v>66</v>
      </c>
      <c r="D34" s="77"/>
      <c r="E34" s="77"/>
      <c r="F34" s="77"/>
      <c r="G34" s="77"/>
      <c r="H34" s="77"/>
      <c r="I34" s="78"/>
      <c r="K34" s="15" t="s">
        <v>21</v>
      </c>
      <c r="L34" s="18"/>
    </row>
    <row r="35" spans="1:12" ht="151.5" customHeight="1">
      <c r="A35" s="80"/>
      <c r="B35" s="25" t="s">
        <v>23</v>
      </c>
      <c r="C35" s="22" t="s">
        <v>103</v>
      </c>
      <c r="D35" s="26">
        <v>1.3</v>
      </c>
      <c r="E35" s="28" t="s">
        <v>163</v>
      </c>
      <c r="F35" s="26">
        <v>1.3</v>
      </c>
      <c r="G35" s="26">
        <v>1.3</v>
      </c>
      <c r="H35" s="32">
        <v>0</v>
      </c>
      <c r="I35" s="32">
        <v>0</v>
      </c>
      <c r="K35" s="16" t="s">
        <v>96</v>
      </c>
      <c r="L35" s="18"/>
    </row>
    <row r="36" spans="1:12" ht="42" customHeight="1">
      <c r="A36" s="80"/>
      <c r="B36" s="36" t="s">
        <v>24</v>
      </c>
      <c r="C36" s="22" t="s">
        <v>154</v>
      </c>
      <c r="D36" s="27">
        <v>1.9E-2</v>
      </c>
      <c r="E36" s="28" t="s">
        <v>163</v>
      </c>
      <c r="F36" s="27">
        <v>1.9E-2</v>
      </c>
      <c r="G36" s="27">
        <v>1.9E-2</v>
      </c>
      <c r="H36" s="27">
        <v>1.9E-2</v>
      </c>
      <c r="I36" s="27">
        <v>1.9E-2</v>
      </c>
      <c r="K36" s="17" t="s">
        <v>100</v>
      </c>
      <c r="L36" s="18"/>
    </row>
    <row r="37" spans="1:12" ht="25.5">
      <c r="A37" s="73" t="s">
        <v>25</v>
      </c>
      <c r="B37" s="73" t="s">
        <v>26</v>
      </c>
      <c r="C37" s="73" t="s">
        <v>27</v>
      </c>
      <c r="D37" s="73" t="s">
        <v>28</v>
      </c>
      <c r="E37" s="29" t="s">
        <v>29</v>
      </c>
      <c r="F37" s="29"/>
      <c r="G37" s="29"/>
      <c r="H37" s="29"/>
      <c r="I37" s="29"/>
    </row>
    <row r="38" spans="1:12">
      <c r="A38" s="74"/>
      <c r="B38" s="75"/>
      <c r="C38" s="75"/>
      <c r="D38" s="75"/>
      <c r="E38" s="24" t="s">
        <v>11</v>
      </c>
      <c r="F38" s="24">
        <v>2025</v>
      </c>
      <c r="G38" s="24">
        <v>2026</v>
      </c>
      <c r="H38" s="24">
        <v>2027</v>
      </c>
      <c r="I38" s="25" t="s">
        <v>30</v>
      </c>
    </row>
    <row r="39" spans="1:12">
      <c r="A39" s="74"/>
      <c r="B39" s="24"/>
      <c r="C39" s="30" t="s">
        <v>30</v>
      </c>
      <c r="D39" s="28" t="s">
        <v>163</v>
      </c>
      <c r="E39" s="28" t="s">
        <v>163</v>
      </c>
      <c r="F39" s="28">
        <f>SUM(F40:F45)</f>
        <v>1272989.8400000001</v>
      </c>
      <c r="G39" s="28">
        <f>SUM(G40:G45)</f>
        <v>1524581.324</v>
      </c>
      <c r="H39" s="28">
        <f t="shared" ref="H39:I39" si="0">SUM(H40:H45)</f>
        <v>1534311.044</v>
      </c>
      <c r="I39" s="28">
        <f t="shared" si="0"/>
        <v>4324701.3279999997</v>
      </c>
      <c r="K39" s="8"/>
      <c r="L39" s="20"/>
    </row>
    <row r="40" spans="1:12">
      <c r="A40" s="74"/>
      <c r="B40" s="27">
        <v>1</v>
      </c>
      <c r="C40" s="30" t="s">
        <v>67</v>
      </c>
      <c r="D40" s="28" t="s">
        <v>163</v>
      </c>
      <c r="E40" s="28" t="s">
        <v>163</v>
      </c>
      <c r="F40" s="28">
        <f>'Паспорт Проект мер 1'!F24</f>
        <v>26829.71</v>
      </c>
      <c r="G40" s="28">
        <f>'Паспорт Проект мер 1'!G24</f>
        <v>398006.68</v>
      </c>
      <c r="H40" s="28">
        <f>'Паспорт Проект мер 1'!H24</f>
        <v>407319.11000000004</v>
      </c>
      <c r="I40" s="28">
        <f t="shared" ref="I40:I44" si="1">SUM(F40:H40)</f>
        <v>832155.5</v>
      </c>
    </row>
    <row r="41" spans="1:12" ht="30.75" customHeight="1">
      <c r="A41" s="74"/>
      <c r="B41" s="27">
        <v>2</v>
      </c>
      <c r="C41" s="30" t="s">
        <v>68</v>
      </c>
      <c r="D41" s="28" t="s">
        <v>163</v>
      </c>
      <c r="E41" s="28" t="s">
        <v>163</v>
      </c>
      <c r="F41" s="28">
        <f>'Паспорт Процессн мер 1'!F30</f>
        <v>643592.37</v>
      </c>
      <c r="G41" s="28">
        <f>'Паспорт Процессн мер 1'!G30</f>
        <v>552166.38099999994</v>
      </c>
      <c r="H41" s="28">
        <f>'Паспорт Процессн мер 1'!H30</f>
        <v>552583.67099999997</v>
      </c>
      <c r="I41" s="28">
        <f>'Паспорт Процессн мер 1'!I30</f>
        <v>1748342.422</v>
      </c>
      <c r="K41" s="8"/>
    </row>
    <row r="42" spans="1:12" ht="39">
      <c r="A42" s="74"/>
      <c r="B42" s="27">
        <v>3</v>
      </c>
      <c r="C42" s="30" t="s">
        <v>69</v>
      </c>
      <c r="D42" s="28" t="s">
        <v>163</v>
      </c>
      <c r="E42" s="28" t="s">
        <v>163</v>
      </c>
      <c r="F42" s="28">
        <f>'Паспорт Процессн мер 2'!F21</f>
        <v>541911.46</v>
      </c>
      <c r="G42" s="28">
        <f>'Паспорт Процессн мер 2'!G21</f>
        <v>543968.946</v>
      </c>
      <c r="H42" s="28">
        <f>'Паспорт Процессн мер 2'!H21</f>
        <v>543968.946</v>
      </c>
      <c r="I42" s="28">
        <f>'Паспорт Процессн мер 2'!I21</f>
        <v>1629849.3520000002</v>
      </c>
    </row>
    <row r="43" spans="1:12" ht="36.75" customHeight="1">
      <c r="A43" s="74"/>
      <c r="B43" s="27">
        <v>4</v>
      </c>
      <c r="C43" s="30" t="s">
        <v>70</v>
      </c>
      <c r="D43" s="28" t="s">
        <v>163</v>
      </c>
      <c r="E43" s="28" t="s">
        <v>163</v>
      </c>
      <c r="F43" s="28">
        <f>'Паспорт Процессн мер 3'!F20</f>
        <v>1480</v>
      </c>
      <c r="G43" s="28">
        <f>'Паспорт Процессн мер 3'!G20</f>
        <v>1424</v>
      </c>
      <c r="H43" s="28">
        <f>'Паспорт Процессн мер 3'!H20</f>
        <v>1424</v>
      </c>
      <c r="I43" s="28">
        <f t="shared" si="1"/>
        <v>4328</v>
      </c>
    </row>
    <row r="44" spans="1:12" ht="63.75">
      <c r="A44" s="74"/>
      <c r="B44" s="27">
        <v>5</v>
      </c>
      <c r="C44" s="31" t="s">
        <v>71</v>
      </c>
      <c r="D44" s="28" t="s">
        <v>163</v>
      </c>
      <c r="E44" s="28" t="s">
        <v>163</v>
      </c>
      <c r="F44" s="28">
        <f>'Паспорт Процессн мер 4'!F19</f>
        <v>43914.61</v>
      </c>
      <c r="G44" s="28">
        <f>'Паспорт Процессн мер 4'!G19</f>
        <v>29015.316999999999</v>
      </c>
      <c r="H44" s="28">
        <f>'Паспорт Процессн мер 4'!H19</f>
        <v>29015.316999999999</v>
      </c>
      <c r="I44" s="28">
        <f t="shared" si="1"/>
        <v>101945.24399999999</v>
      </c>
    </row>
    <row r="45" spans="1:12" ht="78.75" customHeight="1">
      <c r="A45" s="75"/>
      <c r="B45" s="27">
        <v>6</v>
      </c>
      <c r="C45" s="30" t="s">
        <v>157</v>
      </c>
      <c r="D45" s="28" t="s">
        <v>163</v>
      </c>
      <c r="E45" s="28" t="s">
        <v>163</v>
      </c>
      <c r="F45" s="40">
        <f>'Паспорт Рег. проекта'!F18</f>
        <v>15261.69</v>
      </c>
      <c r="G45" s="40">
        <f>'Паспорт Рег. проекта'!G20</f>
        <v>0</v>
      </c>
      <c r="H45" s="40">
        <f>'Паспорт Рег. проекта'!H20</f>
        <v>0</v>
      </c>
      <c r="I45" s="40">
        <f>'Паспорт Рег. проекта'!I20</f>
        <v>8080.81</v>
      </c>
    </row>
  </sheetData>
  <autoFilter ref="K23:L23"/>
  <mergeCells count="23">
    <mergeCell ref="A37:A45"/>
    <mergeCell ref="A15:A20"/>
    <mergeCell ref="B20:I20"/>
    <mergeCell ref="C31:I31"/>
    <mergeCell ref="C34:I34"/>
    <mergeCell ref="B21:I21"/>
    <mergeCell ref="C24:I24"/>
    <mergeCell ref="B19:I19"/>
    <mergeCell ref="A22:A36"/>
    <mergeCell ref="B22:B23"/>
    <mergeCell ref="C22:C23"/>
    <mergeCell ref="D22:D23"/>
    <mergeCell ref="B17:I17"/>
    <mergeCell ref="B37:B38"/>
    <mergeCell ref="C37:C38"/>
    <mergeCell ref="D37:D38"/>
    <mergeCell ref="B18:I18"/>
    <mergeCell ref="E22:I22"/>
    <mergeCell ref="B12:I12"/>
    <mergeCell ref="B13:I13"/>
    <mergeCell ref="B14:I14"/>
    <mergeCell ref="B15:I15"/>
    <mergeCell ref="B16:I16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I28"/>
  <sheetViews>
    <sheetView topLeftCell="A19" zoomScale="130" zoomScaleNormal="130" zoomScaleSheetLayoutView="130" workbookViewId="0">
      <selection activeCell="D35" sqref="D35"/>
    </sheetView>
  </sheetViews>
  <sheetFormatPr defaultRowHeight="15.75"/>
  <cols>
    <col min="1" max="1" width="28.875" customWidth="1"/>
    <col min="2" max="2" width="5.875" customWidth="1"/>
    <col min="3" max="3" width="27.12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F1" t="s">
        <v>121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130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72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3" t="s">
        <v>1</v>
      </c>
      <c r="C10" s="83"/>
      <c r="D10" s="83"/>
      <c r="E10" s="83"/>
      <c r="F10" s="83"/>
      <c r="G10" s="83"/>
      <c r="H10" s="83"/>
      <c r="I10" s="83"/>
    </row>
    <row r="11" spans="1:9" ht="25.5">
      <c r="A11" s="10" t="s">
        <v>2</v>
      </c>
      <c r="B11" s="83" t="s">
        <v>73</v>
      </c>
      <c r="C11" s="83"/>
      <c r="D11" s="83"/>
      <c r="E11" s="83"/>
      <c r="F11" s="83"/>
      <c r="G11" s="83"/>
      <c r="H11" s="83"/>
      <c r="I11" s="83"/>
    </row>
    <row r="12" spans="1:9">
      <c r="A12" s="10" t="s">
        <v>37</v>
      </c>
      <c r="B12" s="83" t="s">
        <v>60</v>
      </c>
      <c r="C12" s="83"/>
      <c r="D12" s="83"/>
      <c r="E12" s="83"/>
      <c r="F12" s="83"/>
      <c r="G12" s="83"/>
      <c r="H12" s="83"/>
      <c r="I12" s="83"/>
    </row>
    <row r="13" spans="1:9">
      <c r="A13" s="10" t="s">
        <v>39</v>
      </c>
      <c r="B13" s="83" t="s">
        <v>74</v>
      </c>
      <c r="C13" s="83"/>
      <c r="D13" s="83"/>
      <c r="E13" s="83"/>
      <c r="F13" s="83"/>
      <c r="G13" s="83"/>
      <c r="H13" s="83"/>
      <c r="I13" s="83"/>
    </row>
    <row r="14" spans="1:9" ht="22.9" customHeight="1">
      <c r="A14" s="86" t="s">
        <v>40</v>
      </c>
      <c r="B14" s="83" t="s">
        <v>26</v>
      </c>
      <c r="C14" s="87" t="s">
        <v>41</v>
      </c>
      <c r="D14" s="83" t="s">
        <v>28</v>
      </c>
      <c r="E14" s="83" t="s">
        <v>42</v>
      </c>
      <c r="F14" s="83"/>
      <c r="G14" s="83"/>
      <c r="H14" s="83"/>
      <c r="I14" s="83"/>
    </row>
    <row r="15" spans="1:9">
      <c r="A15" s="86"/>
      <c r="B15" s="83"/>
      <c r="C15" s="87"/>
      <c r="D15" s="83"/>
      <c r="E15" s="57" t="s">
        <v>11</v>
      </c>
      <c r="F15" s="57">
        <v>2025</v>
      </c>
      <c r="G15" s="57">
        <v>2026</v>
      </c>
      <c r="H15" s="57">
        <v>2027</v>
      </c>
      <c r="I15" s="57" t="s">
        <v>30</v>
      </c>
    </row>
    <row r="16" spans="1:9" ht="38.25">
      <c r="A16" s="86"/>
      <c r="B16" s="9">
        <v>1</v>
      </c>
      <c r="C16" s="23" t="s">
        <v>125</v>
      </c>
      <c r="D16" s="28" t="s">
        <v>163</v>
      </c>
      <c r="E16" s="28" t="s">
        <v>163</v>
      </c>
      <c r="F16" s="7">
        <v>0</v>
      </c>
      <c r="G16" s="7">
        <v>0</v>
      </c>
      <c r="H16" s="7">
        <v>3</v>
      </c>
      <c r="I16" s="7">
        <v>3</v>
      </c>
    </row>
    <row r="17" spans="1:9" ht="34.5" customHeight="1">
      <c r="A17" s="86"/>
      <c r="B17" s="57">
        <v>2</v>
      </c>
      <c r="C17" s="31" t="s">
        <v>167</v>
      </c>
      <c r="D17" s="28" t="s">
        <v>163</v>
      </c>
      <c r="E17" s="28" t="s">
        <v>163</v>
      </c>
      <c r="F17" s="28" t="s">
        <v>163</v>
      </c>
      <c r="G17" s="28" t="s">
        <v>163</v>
      </c>
      <c r="H17" s="28" t="s">
        <v>163</v>
      </c>
      <c r="I17" s="28" t="s">
        <v>163</v>
      </c>
    </row>
    <row r="18" spans="1:9" ht="19.5" customHeight="1">
      <c r="A18" s="86"/>
      <c r="B18" s="63" t="s">
        <v>164</v>
      </c>
      <c r="C18" s="23" t="s">
        <v>168</v>
      </c>
      <c r="D18" s="28" t="s">
        <v>163</v>
      </c>
      <c r="E18" s="28" t="s">
        <v>163</v>
      </c>
      <c r="F18" s="7">
        <v>0</v>
      </c>
      <c r="G18" s="7">
        <v>0</v>
      </c>
      <c r="H18" s="7">
        <v>0</v>
      </c>
      <c r="I18" s="7">
        <v>0</v>
      </c>
    </row>
    <row r="19" spans="1:9" ht="25.5" customHeight="1">
      <c r="A19" s="86"/>
      <c r="B19" s="63" t="s">
        <v>165</v>
      </c>
      <c r="C19" s="23" t="s">
        <v>166</v>
      </c>
      <c r="D19" s="28" t="s">
        <v>163</v>
      </c>
      <c r="E19" s="28" t="s">
        <v>163</v>
      </c>
      <c r="F19" s="7">
        <v>0</v>
      </c>
      <c r="G19" s="7">
        <v>1</v>
      </c>
      <c r="H19" s="7">
        <v>1</v>
      </c>
      <c r="I19" s="7">
        <v>2</v>
      </c>
    </row>
    <row r="20" spans="1:9" ht="25.5" customHeight="1">
      <c r="A20" s="86"/>
      <c r="B20" s="65">
        <v>3</v>
      </c>
      <c r="C20" s="39" t="s">
        <v>126</v>
      </c>
      <c r="D20" s="28" t="s">
        <v>163</v>
      </c>
      <c r="E20" s="28" t="s">
        <v>163</v>
      </c>
      <c r="F20" s="7">
        <v>1</v>
      </c>
      <c r="G20" s="7">
        <v>1</v>
      </c>
      <c r="H20" s="7">
        <v>1</v>
      </c>
      <c r="I20" s="7">
        <v>1</v>
      </c>
    </row>
    <row r="21" spans="1:9" ht="51.75" customHeight="1">
      <c r="A21" s="86"/>
      <c r="B21" s="9">
        <v>3</v>
      </c>
      <c r="C21" s="39" t="s">
        <v>170</v>
      </c>
      <c r="D21" s="28" t="s">
        <v>163</v>
      </c>
      <c r="E21" s="28" t="s">
        <v>163</v>
      </c>
      <c r="F21" s="7">
        <v>0</v>
      </c>
      <c r="G21" s="7">
        <v>1</v>
      </c>
      <c r="H21" s="7">
        <v>0</v>
      </c>
      <c r="I21" s="7">
        <v>1</v>
      </c>
    </row>
    <row r="22" spans="1:9" ht="31.5" customHeight="1">
      <c r="A22" s="88" t="s">
        <v>25</v>
      </c>
      <c r="B22" s="83" t="s">
        <v>26</v>
      </c>
      <c r="C22" s="84" t="s">
        <v>45</v>
      </c>
      <c r="D22" s="83" t="s">
        <v>46</v>
      </c>
      <c r="E22" s="4" t="s">
        <v>29</v>
      </c>
      <c r="F22" s="4"/>
      <c r="G22" s="4"/>
      <c r="H22" s="4"/>
      <c r="I22" s="4"/>
    </row>
    <row r="23" spans="1:9">
      <c r="A23" s="89"/>
      <c r="B23" s="83"/>
      <c r="C23" s="85"/>
      <c r="D23" s="83"/>
      <c r="E23" s="57" t="s">
        <v>11</v>
      </c>
      <c r="F23" s="57">
        <v>2025</v>
      </c>
      <c r="G23" s="57">
        <v>2026</v>
      </c>
      <c r="H23" s="57">
        <v>2027</v>
      </c>
      <c r="I23" s="57" t="s">
        <v>30</v>
      </c>
    </row>
    <row r="24" spans="1:9">
      <c r="A24" s="89"/>
      <c r="B24" s="28" t="s">
        <v>163</v>
      </c>
      <c r="C24" s="60" t="s">
        <v>30</v>
      </c>
      <c r="D24" s="28" t="s">
        <v>163</v>
      </c>
      <c r="E24" s="28" t="s">
        <v>163</v>
      </c>
      <c r="F24" s="6">
        <f>SUM(F25:F27)</f>
        <v>26829.71</v>
      </c>
      <c r="G24" s="6">
        <f>SUM(G25:G28)</f>
        <v>398006.68</v>
      </c>
      <c r="H24" s="6">
        <f>SUM(H25:H27)</f>
        <v>407319.11000000004</v>
      </c>
      <c r="I24" s="6">
        <f>SUM(F24:H24)</f>
        <v>832155.5</v>
      </c>
    </row>
    <row r="25" spans="1:9" ht="25.5">
      <c r="A25" s="89"/>
      <c r="B25" s="57">
        <v>1</v>
      </c>
      <c r="C25" s="23" t="s">
        <v>169</v>
      </c>
      <c r="D25" s="28" t="s">
        <v>163</v>
      </c>
      <c r="E25" s="28" t="s">
        <v>163</v>
      </c>
      <c r="F25" s="12">
        <v>3833.66</v>
      </c>
      <c r="G25" s="13">
        <v>280604.58</v>
      </c>
      <c r="H25" s="6">
        <v>374348.21</v>
      </c>
      <c r="I25" s="6">
        <f t="shared" ref="I25:I27" si="0">SUM(F25:H25)</f>
        <v>658786.44999999995</v>
      </c>
    </row>
    <row r="26" spans="1:9" ht="25.5">
      <c r="A26" s="89"/>
      <c r="B26" s="57">
        <v>2</v>
      </c>
      <c r="C26" s="31" t="s">
        <v>167</v>
      </c>
      <c r="D26" s="28" t="s">
        <v>163</v>
      </c>
      <c r="E26" s="28" t="s">
        <v>163</v>
      </c>
      <c r="F26" s="6">
        <v>600</v>
      </c>
      <c r="G26" s="13">
        <f>39008-600</f>
        <v>38408</v>
      </c>
      <c r="H26" s="13">
        <v>9180.9</v>
      </c>
      <c r="I26" s="6">
        <f t="shared" ref="I26" si="1">SUM(F26:H26)</f>
        <v>48188.9</v>
      </c>
    </row>
    <row r="27" spans="1:9" ht="38.25">
      <c r="A27" s="89"/>
      <c r="B27" s="57">
        <v>3</v>
      </c>
      <c r="C27" s="60" t="s">
        <v>108</v>
      </c>
      <c r="D27" s="28" t="s">
        <v>163</v>
      </c>
      <c r="E27" s="28" t="s">
        <v>163</v>
      </c>
      <c r="F27" s="28">
        <v>22396.05</v>
      </c>
      <c r="G27" s="13">
        <v>22028.37</v>
      </c>
      <c r="H27" s="13">
        <v>23790</v>
      </c>
      <c r="I27" s="6">
        <f t="shared" si="0"/>
        <v>68214.42</v>
      </c>
    </row>
    <row r="28" spans="1:9" ht="38.25">
      <c r="A28" s="89"/>
      <c r="B28" s="64">
        <v>4</v>
      </c>
      <c r="C28" s="66" t="s">
        <v>171</v>
      </c>
      <c r="D28" s="28" t="s">
        <v>163</v>
      </c>
      <c r="E28" s="28" t="s">
        <v>163</v>
      </c>
      <c r="F28" s="28">
        <v>0</v>
      </c>
      <c r="G28" s="13">
        <v>56965.73</v>
      </c>
      <c r="H28" s="13">
        <v>0</v>
      </c>
      <c r="I28" s="6">
        <f t="shared" ref="I28" si="2">SUM(F28:H28)</f>
        <v>56965.73</v>
      </c>
    </row>
  </sheetData>
  <mergeCells count="13">
    <mergeCell ref="A22:A28"/>
    <mergeCell ref="A14:A21"/>
    <mergeCell ref="B14:B15"/>
    <mergeCell ref="C14:C15"/>
    <mergeCell ref="D14:D15"/>
    <mergeCell ref="E14:I14"/>
    <mergeCell ref="B22:B23"/>
    <mergeCell ref="C22:C23"/>
    <mergeCell ref="D22:D23"/>
    <mergeCell ref="B10:I10"/>
    <mergeCell ref="B11:I11"/>
    <mergeCell ref="B12:I12"/>
    <mergeCell ref="B13:I1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42"/>
  <sheetViews>
    <sheetView topLeftCell="A25" zoomScale="70" zoomScaleNormal="70" zoomScaleSheetLayoutView="130" workbookViewId="0">
      <selection activeCell="F34" sqref="F34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122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75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3" t="s">
        <v>1</v>
      </c>
      <c r="C10" s="83"/>
      <c r="D10" s="83"/>
      <c r="E10" s="83"/>
      <c r="F10" s="83"/>
      <c r="G10" s="83"/>
      <c r="H10" s="83"/>
      <c r="I10" s="83"/>
    </row>
    <row r="11" spans="1:9" ht="25.5">
      <c r="A11" s="10" t="s">
        <v>2</v>
      </c>
      <c r="B11" s="83" t="s">
        <v>73</v>
      </c>
      <c r="C11" s="83"/>
      <c r="D11" s="83"/>
      <c r="E11" s="83"/>
      <c r="F11" s="83"/>
      <c r="G11" s="83"/>
      <c r="H11" s="83"/>
      <c r="I11" s="83"/>
    </row>
    <row r="12" spans="1:9">
      <c r="A12" s="10" t="s">
        <v>37</v>
      </c>
      <c r="B12" s="83" t="s">
        <v>47</v>
      </c>
      <c r="C12" s="83"/>
      <c r="D12" s="83"/>
      <c r="E12" s="83"/>
      <c r="F12" s="83"/>
      <c r="G12" s="83"/>
      <c r="H12" s="83"/>
      <c r="I12" s="83"/>
    </row>
    <row r="13" spans="1:9" ht="30.6" customHeight="1">
      <c r="A13" s="10" t="s">
        <v>39</v>
      </c>
      <c r="B13" s="83" t="s">
        <v>76</v>
      </c>
      <c r="C13" s="83"/>
      <c r="D13" s="83"/>
      <c r="E13" s="83"/>
      <c r="F13" s="83"/>
      <c r="G13" s="83"/>
      <c r="H13" s="83"/>
      <c r="I13" s="83"/>
    </row>
    <row r="14" spans="1:9" ht="22.9" customHeight="1">
      <c r="A14" s="90" t="s">
        <v>40</v>
      </c>
      <c r="B14" s="83" t="s">
        <v>26</v>
      </c>
      <c r="C14" s="87" t="s">
        <v>41</v>
      </c>
      <c r="D14" s="83" t="s">
        <v>9</v>
      </c>
      <c r="E14" s="83" t="s">
        <v>42</v>
      </c>
      <c r="F14" s="83"/>
      <c r="G14" s="83"/>
      <c r="H14" s="83"/>
      <c r="I14" s="83"/>
    </row>
    <row r="15" spans="1:9" ht="63.75">
      <c r="A15" s="91"/>
      <c r="B15" s="83"/>
      <c r="C15" s="87"/>
      <c r="D15" s="83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52.5" customHeight="1">
      <c r="A16" s="91"/>
      <c r="B16" s="9" t="s">
        <v>43</v>
      </c>
      <c r="C16" s="10" t="s">
        <v>137</v>
      </c>
      <c r="D16" s="7">
        <v>940261</v>
      </c>
      <c r="E16" s="28" t="s">
        <v>163</v>
      </c>
      <c r="F16" s="7">
        <v>833500</v>
      </c>
      <c r="G16" s="7">
        <v>835000</v>
      </c>
      <c r="H16" s="7">
        <v>836500</v>
      </c>
      <c r="I16" s="7">
        <v>850000</v>
      </c>
    </row>
    <row r="17" spans="1:9" ht="52.5" customHeight="1">
      <c r="A17" s="91"/>
      <c r="B17" s="9" t="s">
        <v>44</v>
      </c>
      <c r="C17" s="10" t="s">
        <v>127</v>
      </c>
      <c r="D17" s="7">
        <v>593</v>
      </c>
      <c r="E17" s="28" t="s">
        <v>163</v>
      </c>
      <c r="F17" s="7">
        <v>600</v>
      </c>
      <c r="G17" s="7">
        <v>600</v>
      </c>
      <c r="H17" s="7">
        <v>600</v>
      </c>
      <c r="I17" s="7">
        <v>656</v>
      </c>
    </row>
    <row r="18" spans="1:9" ht="69" customHeight="1">
      <c r="A18" s="91"/>
      <c r="B18" s="9" t="s">
        <v>49</v>
      </c>
      <c r="C18" s="10" t="s">
        <v>138</v>
      </c>
      <c r="D18" s="44">
        <v>8</v>
      </c>
      <c r="E18" s="28" t="s">
        <v>163</v>
      </c>
      <c r="F18" s="44">
        <v>10</v>
      </c>
      <c r="G18" s="44">
        <v>9</v>
      </c>
      <c r="H18" s="44">
        <v>11</v>
      </c>
      <c r="I18" s="44">
        <v>22</v>
      </c>
    </row>
    <row r="19" spans="1:9" ht="41.25" customHeight="1">
      <c r="A19" s="91"/>
      <c r="B19" s="9" t="s">
        <v>50</v>
      </c>
      <c r="C19" s="10" t="s">
        <v>128</v>
      </c>
      <c r="D19" s="7">
        <v>626</v>
      </c>
      <c r="E19" s="28" t="s">
        <v>163</v>
      </c>
      <c r="F19" s="33">
        <v>550</v>
      </c>
      <c r="G19" s="33">
        <v>560</v>
      </c>
      <c r="H19" s="33">
        <v>570</v>
      </c>
      <c r="I19" s="33">
        <v>610</v>
      </c>
    </row>
    <row r="20" spans="1:9" ht="54.75" customHeight="1">
      <c r="A20" s="91"/>
      <c r="B20" s="9" t="s">
        <v>51</v>
      </c>
      <c r="C20" s="10" t="s">
        <v>139</v>
      </c>
      <c r="D20" s="7">
        <v>74</v>
      </c>
      <c r="E20" s="28" t="s">
        <v>163</v>
      </c>
      <c r="F20" s="33">
        <f>50+25</f>
        <v>75</v>
      </c>
      <c r="G20" s="33">
        <f>50.5+25.5</f>
        <v>76</v>
      </c>
      <c r="H20" s="33">
        <f>51+26</f>
        <v>77</v>
      </c>
      <c r="I20" s="33">
        <v>84</v>
      </c>
    </row>
    <row r="21" spans="1:9" ht="63.75">
      <c r="A21" s="91"/>
      <c r="B21" s="9" t="s">
        <v>52</v>
      </c>
      <c r="C21" s="10" t="s">
        <v>140</v>
      </c>
      <c r="D21" s="7">
        <v>1</v>
      </c>
      <c r="E21" s="28" t="s">
        <v>163</v>
      </c>
      <c r="F21" s="7">
        <v>1</v>
      </c>
      <c r="G21" s="7">
        <v>1</v>
      </c>
      <c r="H21" s="7">
        <v>1</v>
      </c>
      <c r="I21" s="7">
        <v>1</v>
      </c>
    </row>
    <row r="22" spans="1:9" ht="38.25">
      <c r="A22" s="91"/>
      <c r="B22" s="9" t="s">
        <v>53</v>
      </c>
      <c r="C22" s="10" t="s">
        <v>141</v>
      </c>
      <c r="D22" s="7">
        <v>43807</v>
      </c>
      <c r="E22" s="28" t="s">
        <v>163</v>
      </c>
      <c r="F22" s="7">
        <v>29084</v>
      </c>
      <c r="G22" s="7">
        <v>29084</v>
      </c>
      <c r="H22" s="7">
        <v>29084</v>
      </c>
      <c r="I22" s="7">
        <v>30000</v>
      </c>
    </row>
    <row r="23" spans="1:9" ht="90.75" customHeight="1">
      <c r="A23" s="91"/>
      <c r="B23" s="9" t="s">
        <v>54</v>
      </c>
      <c r="C23" s="10" t="s">
        <v>145</v>
      </c>
      <c r="D23" s="7">
        <v>1</v>
      </c>
      <c r="E23" s="28" t="s">
        <v>163</v>
      </c>
      <c r="F23" s="7">
        <v>1</v>
      </c>
      <c r="G23" s="7">
        <v>1</v>
      </c>
      <c r="H23" s="7">
        <v>1</v>
      </c>
      <c r="I23" s="7">
        <v>1</v>
      </c>
    </row>
    <row r="24" spans="1:9" ht="66" customHeight="1">
      <c r="A24" s="91"/>
      <c r="B24" s="9" t="s">
        <v>55</v>
      </c>
      <c r="C24" s="10" t="s">
        <v>146</v>
      </c>
      <c r="D24" s="7">
        <v>49</v>
      </c>
      <c r="E24" s="28" t="s">
        <v>163</v>
      </c>
      <c r="F24" s="7">
        <v>48</v>
      </c>
      <c r="G24" s="7">
        <v>48</v>
      </c>
      <c r="H24" s="7">
        <v>48</v>
      </c>
      <c r="I24" s="7">
        <v>51</v>
      </c>
    </row>
    <row r="25" spans="1:9" ht="69" customHeight="1">
      <c r="A25" s="91"/>
      <c r="B25" s="9" t="s">
        <v>56</v>
      </c>
      <c r="C25" s="23" t="s">
        <v>143</v>
      </c>
      <c r="D25" s="33">
        <v>2</v>
      </c>
      <c r="E25" s="28" t="s">
        <v>163</v>
      </c>
      <c r="F25" s="33">
        <v>2</v>
      </c>
      <c r="G25" s="33">
        <v>1</v>
      </c>
      <c r="H25" s="33">
        <v>2</v>
      </c>
      <c r="I25" s="33">
        <v>2</v>
      </c>
    </row>
    <row r="26" spans="1:9" ht="42" customHeight="1">
      <c r="A26" s="91"/>
      <c r="B26" s="9" t="s">
        <v>57</v>
      </c>
      <c r="C26" s="23" t="s">
        <v>142</v>
      </c>
      <c r="D26" s="33">
        <v>125</v>
      </c>
      <c r="E26" s="28" t="s">
        <v>163</v>
      </c>
      <c r="F26" s="33">
        <v>146</v>
      </c>
      <c r="G26" s="33">
        <v>146</v>
      </c>
      <c r="H26" s="33">
        <v>146</v>
      </c>
      <c r="I26" s="33">
        <v>150</v>
      </c>
    </row>
    <row r="27" spans="1:9" ht="42" customHeight="1">
      <c r="A27" s="92"/>
      <c r="B27" s="48">
        <v>12</v>
      </c>
      <c r="C27" s="51" t="s">
        <v>160</v>
      </c>
      <c r="D27" s="33">
        <v>0</v>
      </c>
      <c r="E27" s="28" t="s">
        <v>163</v>
      </c>
      <c r="F27" s="33">
        <v>384</v>
      </c>
      <c r="G27" s="33">
        <v>1700</v>
      </c>
      <c r="H27" s="33">
        <v>1700</v>
      </c>
      <c r="I27" s="33">
        <v>3400</v>
      </c>
    </row>
    <row r="28" spans="1:9" ht="26.45" customHeight="1">
      <c r="A28" s="90" t="s">
        <v>25</v>
      </c>
      <c r="B28" s="83" t="s">
        <v>26</v>
      </c>
      <c r="C28" s="81" t="s">
        <v>45</v>
      </c>
      <c r="D28" s="83" t="s">
        <v>46</v>
      </c>
      <c r="E28" s="4" t="s">
        <v>29</v>
      </c>
      <c r="F28" s="4"/>
      <c r="G28" s="4"/>
      <c r="H28" s="4"/>
      <c r="I28" s="4"/>
    </row>
    <row r="29" spans="1:9">
      <c r="A29" s="91"/>
      <c r="B29" s="83"/>
      <c r="C29" s="82"/>
      <c r="D29" s="83"/>
      <c r="E29" s="57" t="s">
        <v>11</v>
      </c>
      <c r="F29" s="57">
        <v>2025</v>
      </c>
      <c r="G29" s="57">
        <v>2026</v>
      </c>
      <c r="H29" s="57">
        <v>2027</v>
      </c>
      <c r="I29" s="57" t="s">
        <v>30</v>
      </c>
    </row>
    <row r="30" spans="1:9">
      <c r="A30" s="91"/>
      <c r="B30" s="28" t="s">
        <v>163</v>
      </c>
      <c r="C30" s="31" t="s">
        <v>30</v>
      </c>
      <c r="D30" s="28" t="s">
        <v>163</v>
      </c>
      <c r="E30" s="28" t="s">
        <v>163</v>
      </c>
      <c r="F30" s="6">
        <f>SUM(F31:F42)</f>
        <v>643592.37</v>
      </c>
      <c r="G30" s="6">
        <f t="shared" ref="G30:I30" si="0">SUM(G31:G42)</f>
        <v>552166.38099999994</v>
      </c>
      <c r="H30" s="6">
        <f t="shared" si="0"/>
        <v>552583.67099999997</v>
      </c>
      <c r="I30" s="6">
        <f t="shared" si="0"/>
        <v>1748342.422</v>
      </c>
    </row>
    <row r="31" spans="1:9" ht="54.75" customHeight="1">
      <c r="A31" s="91"/>
      <c r="B31" s="57" t="s">
        <v>43</v>
      </c>
      <c r="C31" s="31" t="s">
        <v>77</v>
      </c>
      <c r="D31" s="28" t="s">
        <v>163</v>
      </c>
      <c r="E31" s="28" t="s">
        <v>163</v>
      </c>
      <c r="F31" s="14">
        <f>157900.81+500</f>
        <v>158400.81</v>
      </c>
      <c r="G31" s="14">
        <v>160038.31</v>
      </c>
      <c r="H31" s="14">
        <v>160038.31</v>
      </c>
      <c r="I31" s="14">
        <f t="shared" ref="I31:I41" si="1">SUM(F31:H31)</f>
        <v>478477.43</v>
      </c>
    </row>
    <row r="32" spans="1:9" ht="38.25" customHeight="1">
      <c r="A32" s="91"/>
      <c r="B32" s="57" t="s">
        <v>44</v>
      </c>
      <c r="C32" s="31" t="s">
        <v>78</v>
      </c>
      <c r="D32" s="28" t="s">
        <v>163</v>
      </c>
      <c r="E32" s="28" t="s">
        <v>163</v>
      </c>
      <c r="F32" s="14">
        <f>25405.18+2192.99</f>
        <v>27598.17</v>
      </c>
      <c r="G32" s="14">
        <v>28570.799999999999</v>
      </c>
      <c r="H32" s="14">
        <v>28572.09</v>
      </c>
      <c r="I32" s="14">
        <f t="shared" si="1"/>
        <v>84741.06</v>
      </c>
    </row>
    <row r="33" spans="1:10" ht="52.5" customHeight="1">
      <c r="A33" s="91"/>
      <c r="B33" s="57" t="s">
        <v>49</v>
      </c>
      <c r="C33" s="41" t="s">
        <v>90</v>
      </c>
      <c r="D33" s="28" t="s">
        <v>163</v>
      </c>
      <c r="E33" s="28" t="s">
        <v>163</v>
      </c>
      <c r="F33" s="47">
        <v>13329.17</v>
      </c>
      <c r="G33" s="47">
        <v>13409.79</v>
      </c>
      <c r="H33" s="47">
        <v>13409.79</v>
      </c>
      <c r="I33" s="14">
        <f t="shared" si="1"/>
        <v>40148.75</v>
      </c>
    </row>
    <row r="34" spans="1:10" ht="25.5">
      <c r="A34" s="91"/>
      <c r="B34" s="57" t="s">
        <v>50</v>
      </c>
      <c r="C34" s="31" t="s">
        <v>79</v>
      </c>
      <c r="D34" s="28" t="s">
        <v>163</v>
      </c>
      <c r="E34" s="28" t="s">
        <v>163</v>
      </c>
      <c r="F34" s="52">
        <v>125096.04</v>
      </c>
      <c r="G34" s="52">
        <v>126022.35</v>
      </c>
      <c r="H34" s="52">
        <v>126022.35</v>
      </c>
      <c r="I34" s="28">
        <f t="shared" si="1"/>
        <v>377140.74</v>
      </c>
    </row>
    <row r="35" spans="1:10" ht="43.5" customHeight="1">
      <c r="A35" s="91"/>
      <c r="B35" s="57" t="s">
        <v>51</v>
      </c>
      <c r="C35" s="31" t="s">
        <v>110</v>
      </c>
      <c r="D35" s="28" t="s">
        <v>163</v>
      </c>
      <c r="E35" s="28" t="s">
        <v>163</v>
      </c>
      <c r="F35" s="52">
        <v>24565.3</v>
      </c>
      <c r="G35" s="52">
        <v>25268.61</v>
      </c>
      <c r="H35" s="52">
        <v>25268.61</v>
      </c>
      <c r="I35" s="28">
        <f t="shared" si="1"/>
        <v>75102.52</v>
      </c>
    </row>
    <row r="36" spans="1:10" ht="55.5" customHeight="1">
      <c r="A36" s="91"/>
      <c r="B36" s="57" t="s">
        <v>52</v>
      </c>
      <c r="C36" s="31" t="s">
        <v>91</v>
      </c>
      <c r="D36" s="28" t="s">
        <v>163</v>
      </c>
      <c r="E36" s="28" t="s">
        <v>163</v>
      </c>
      <c r="F36" s="52">
        <v>20237.580000000002</v>
      </c>
      <c r="G36" s="52">
        <v>5200.25</v>
      </c>
      <c r="H36" s="52">
        <v>5616.25</v>
      </c>
      <c r="I36" s="28">
        <f t="shared" si="1"/>
        <v>31054.080000000002</v>
      </c>
      <c r="J36" s="50"/>
    </row>
    <row r="37" spans="1:10" ht="25.5">
      <c r="A37" s="91"/>
      <c r="B37" s="57" t="s">
        <v>53</v>
      </c>
      <c r="C37" s="31" t="s">
        <v>92</v>
      </c>
      <c r="D37" s="28" t="s">
        <v>163</v>
      </c>
      <c r="E37" s="28" t="s">
        <v>163</v>
      </c>
      <c r="F37" s="52">
        <v>59826.8</v>
      </c>
      <c r="G37" s="52">
        <v>62185.18</v>
      </c>
      <c r="H37" s="52">
        <v>62185.18</v>
      </c>
      <c r="I37" s="28">
        <f t="shared" si="1"/>
        <v>184197.16</v>
      </c>
    </row>
    <row r="38" spans="1:10" ht="78" customHeight="1">
      <c r="A38" s="91"/>
      <c r="B38" s="57" t="s">
        <v>54</v>
      </c>
      <c r="C38" s="31" t="s">
        <v>93</v>
      </c>
      <c r="D38" s="28" t="s">
        <v>163</v>
      </c>
      <c r="E38" s="28" t="s">
        <v>163</v>
      </c>
      <c r="F38" s="52">
        <v>75863.08</v>
      </c>
      <c r="G38" s="52">
        <v>18090.57</v>
      </c>
      <c r="H38" s="52">
        <v>18090.57</v>
      </c>
      <c r="I38" s="28">
        <f t="shared" si="1"/>
        <v>112044.22</v>
      </c>
      <c r="J38" s="50"/>
    </row>
    <row r="39" spans="1:10" ht="55.5" customHeight="1">
      <c r="A39" s="91"/>
      <c r="B39" s="57" t="s">
        <v>55</v>
      </c>
      <c r="C39" s="41" t="s">
        <v>80</v>
      </c>
      <c r="D39" s="28" t="s">
        <v>163</v>
      </c>
      <c r="E39" s="28" t="s">
        <v>163</v>
      </c>
      <c r="F39" s="52">
        <f>59166.99+50</f>
        <v>59216.99</v>
      </c>
      <c r="G39" s="52">
        <v>62005.13</v>
      </c>
      <c r="H39" s="52">
        <v>62005.13</v>
      </c>
      <c r="I39" s="28">
        <f t="shared" si="1"/>
        <v>183227.25</v>
      </c>
    </row>
    <row r="40" spans="1:10" ht="54" customHeight="1">
      <c r="A40" s="91"/>
      <c r="B40" s="57" t="s">
        <v>56</v>
      </c>
      <c r="C40" s="31" t="s">
        <v>94</v>
      </c>
      <c r="D40" s="28" t="s">
        <v>163</v>
      </c>
      <c r="E40" s="28" t="s">
        <v>163</v>
      </c>
      <c r="F40" s="52">
        <v>35915.769999999997</v>
      </c>
      <c r="G40" s="52">
        <v>5970</v>
      </c>
      <c r="H40" s="52">
        <v>5970</v>
      </c>
      <c r="I40" s="28">
        <f t="shared" si="1"/>
        <v>47855.77</v>
      </c>
    </row>
    <row r="41" spans="1:10" ht="38.25" customHeight="1">
      <c r="A41" s="91"/>
      <c r="B41" s="57" t="s">
        <v>57</v>
      </c>
      <c r="C41" s="31" t="s">
        <v>109</v>
      </c>
      <c r="D41" s="28" t="s">
        <v>163</v>
      </c>
      <c r="E41" s="28" t="s">
        <v>163</v>
      </c>
      <c r="F41" s="28">
        <f>1830+27652.4+7228.3+500</f>
        <v>37210.700000000004</v>
      </c>
      <c r="G41" s="28">
        <v>30482.401000000002</v>
      </c>
      <c r="H41" s="28">
        <v>30482.401000000002</v>
      </c>
      <c r="I41" s="28">
        <f t="shared" si="1"/>
        <v>98175.502000000008</v>
      </c>
    </row>
    <row r="42" spans="1:10" ht="25.5">
      <c r="A42" s="92"/>
      <c r="B42" s="54">
        <v>12</v>
      </c>
      <c r="C42" s="61" t="s">
        <v>159</v>
      </c>
      <c r="D42" s="28" t="s">
        <v>163</v>
      </c>
      <c r="E42" s="28" t="s">
        <v>163</v>
      </c>
      <c r="F42" s="56">
        <v>6331.96</v>
      </c>
      <c r="G42" s="56">
        <v>14922.99</v>
      </c>
      <c r="H42" s="56">
        <v>14922.99</v>
      </c>
      <c r="I42" s="55">
        <f>SUM(F42:H42)</f>
        <v>36177.94</v>
      </c>
    </row>
  </sheetData>
  <mergeCells count="13">
    <mergeCell ref="B10:I10"/>
    <mergeCell ref="B11:I11"/>
    <mergeCell ref="B12:I12"/>
    <mergeCell ref="B13:I13"/>
    <mergeCell ref="B14:B15"/>
    <mergeCell ref="C14:C15"/>
    <mergeCell ref="D14:D15"/>
    <mergeCell ref="E14:I14"/>
    <mergeCell ref="A14:A27"/>
    <mergeCell ref="A28:A42"/>
    <mergeCell ref="B28:B29"/>
    <mergeCell ref="C28:C29"/>
    <mergeCell ref="D28:D29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I24"/>
  <sheetViews>
    <sheetView topLeftCell="A16" zoomScale="130" zoomScaleNormal="130" zoomScaleSheetLayoutView="130" workbookViewId="0">
      <selection activeCell="H23" sqref="H23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123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81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3" t="s">
        <v>1</v>
      </c>
      <c r="C10" s="83"/>
      <c r="D10" s="83"/>
      <c r="E10" s="83"/>
      <c r="F10" s="83"/>
      <c r="G10" s="83"/>
      <c r="H10" s="83"/>
      <c r="I10" s="83"/>
    </row>
    <row r="11" spans="1:9" ht="25.5">
      <c r="A11" s="10" t="s">
        <v>2</v>
      </c>
      <c r="B11" s="83" t="s">
        <v>73</v>
      </c>
      <c r="C11" s="83"/>
      <c r="D11" s="83"/>
      <c r="E11" s="83"/>
      <c r="F11" s="83"/>
      <c r="G11" s="83"/>
      <c r="H11" s="83"/>
      <c r="I11" s="83"/>
    </row>
    <row r="12" spans="1:9">
      <c r="A12" s="10" t="s">
        <v>37</v>
      </c>
      <c r="B12" s="83" t="s">
        <v>82</v>
      </c>
      <c r="C12" s="83"/>
      <c r="D12" s="83"/>
      <c r="E12" s="83"/>
      <c r="F12" s="83"/>
      <c r="G12" s="83"/>
      <c r="H12" s="83"/>
      <c r="I12" s="83"/>
    </row>
    <row r="13" spans="1:9" ht="43.9" customHeight="1">
      <c r="A13" s="10" t="s">
        <v>39</v>
      </c>
      <c r="B13" s="83" t="s">
        <v>83</v>
      </c>
      <c r="C13" s="83"/>
      <c r="D13" s="83"/>
      <c r="E13" s="83"/>
      <c r="F13" s="83"/>
      <c r="G13" s="83"/>
      <c r="H13" s="83"/>
      <c r="I13" s="83"/>
    </row>
    <row r="14" spans="1:9" ht="22.9" customHeight="1">
      <c r="A14" s="86" t="s">
        <v>40</v>
      </c>
      <c r="B14" s="83" t="s">
        <v>26</v>
      </c>
      <c r="C14" s="87" t="s">
        <v>41</v>
      </c>
      <c r="D14" s="83" t="s">
        <v>9</v>
      </c>
      <c r="E14" s="83" t="s">
        <v>42</v>
      </c>
      <c r="F14" s="83"/>
      <c r="G14" s="83"/>
      <c r="H14" s="83"/>
      <c r="I14" s="83"/>
    </row>
    <row r="15" spans="1:9" ht="63.75">
      <c r="A15" s="86"/>
      <c r="B15" s="83"/>
      <c r="C15" s="87"/>
      <c r="D15" s="83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38.25">
      <c r="A16" s="86"/>
      <c r="B16" s="9" t="s">
        <v>43</v>
      </c>
      <c r="C16" s="35" t="s">
        <v>134</v>
      </c>
      <c r="D16" s="49">
        <v>2</v>
      </c>
      <c r="E16" s="28" t="s">
        <v>163</v>
      </c>
      <c r="F16" s="49">
        <v>2</v>
      </c>
      <c r="G16" s="49">
        <v>2</v>
      </c>
      <c r="H16" s="49">
        <v>3</v>
      </c>
      <c r="I16" s="49">
        <v>3</v>
      </c>
    </row>
    <row r="17" spans="1:9" ht="51">
      <c r="A17" s="86"/>
      <c r="B17" s="9" t="s">
        <v>44</v>
      </c>
      <c r="C17" s="35" t="s">
        <v>135</v>
      </c>
      <c r="D17" s="49">
        <v>4</v>
      </c>
      <c r="E17" s="28" t="s">
        <v>163</v>
      </c>
      <c r="F17" s="53">
        <v>4</v>
      </c>
      <c r="G17" s="53">
        <v>4</v>
      </c>
      <c r="H17" s="53">
        <v>4</v>
      </c>
      <c r="I17" s="53">
        <v>4</v>
      </c>
    </row>
    <row r="18" spans="1:9" ht="83.25" customHeight="1">
      <c r="A18" s="86"/>
      <c r="B18" s="9" t="s">
        <v>49</v>
      </c>
      <c r="C18" s="23" t="s">
        <v>136</v>
      </c>
      <c r="D18" s="49">
        <v>9</v>
      </c>
      <c r="E18" s="28" t="s">
        <v>163</v>
      </c>
      <c r="F18" s="33">
        <v>9</v>
      </c>
      <c r="G18" s="33">
        <v>7</v>
      </c>
      <c r="H18" s="33">
        <v>7</v>
      </c>
      <c r="I18" s="33">
        <v>9</v>
      </c>
    </row>
    <row r="19" spans="1:9" ht="26.45" customHeight="1">
      <c r="A19" s="83" t="s">
        <v>25</v>
      </c>
      <c r="B19" s="83" t="s">
        <v>26</v>
      </c>
      <c r="C19" s="84" t="s">
        <v>45</v>
      </c>
      <c r="D19" s="83" t="s">
        <v>46</v>
      </c>
      <c r="E19" s="4" t="s">
        <v>29</v>
      </c>
      <c r="F19" s="29"/>
      <c r="G19" s="29"/>
      <c r="H19" s="29"/>
      <c r="I19" s="29"/>
    </row>
    <row r="20" spans="1:9">
      <c r="A20" s="83"/>
      <c r="B20" s="83"/>
      <c r="C20" s="85"/>
      <c r="D20" s="83"/>
      <c r="E20" s="57" t="s">
        <v>11</v>
      </c>
      <c r="F20" s="58">
        <v>2025</v>
      </c>
      <c r="G20" s="58">
        <v>2026</v>
      </c>
      <c r="H20" s="58">
        <v>2027</v>
      </c>
      <c r="I20" s="58" t="s">
        <v>30</v>
      </c>
    </row>
    <row r="21" spans="1:9">
      <c r="A21" s="83"/>
      <c r="B21" s="2"/>
      <c r="C21" s="3" t="s">
        <v>30</v>
      </c>
      <c r="D21" s="28" t="s">
        <v>163</v>
      </c>
      <c r="E21" s="28" t="s">
        <v>163</v>
      </c>
      <c r="F21" s="28">
        <f>SUM(F22:F24)</f>
        <v>541911.46</v>
      </c>
      <c r="G21" s="28">
        <f>SUM(G22:G24)</f>
        <v>543968.946</v>
      </c>
      <c r="H21" s="28">
        <f>SUM(H22:H24)</f>
        <v>543968.946</v>
      </c>
      <c r="I21" s="28">
        <f>SUM(I22:I24)</f>
        <v>1629849.3520000002</v>
      </c>
    </row>
    <row r="22" spans="1:9" ht="25.5">
      <c r="A22" s="83"/>
      <c r="B22" s="9" t="s">
        <v>43</v>
      </c>
      <c r="C22" s="37" t="s">
        <v>118</v>
      </c>
      <c r="D22" s="28" t="s">
        <v>163</v>
      </c>
      <c r="E22" s="28" t="s">
        <v>163</v>
      </c>
      <c r="F22" s="28">
        <v>53430.12</v>
      </c>
      <c r="G22" s="28">
        <v>53430.11</v>
      </c>
      <c r="H22" s="28">
        <v>53430.11</v>
      </c>
      <c r="I22" s="28">
        <f t="shared" ref="I22:I24" si="0">SUM(F22:H22)</f>
        <v>160290.34000000003</v>
      </c>
    </row>
    <row r="23" spans="1:9" ht="38.25">
      <c r="A23" s="83"/>
      <c r="B23" s="9" t="s">
        <v>44</v>
      </c>
      <c r="C23" s="37" t="s">
        <v>119</v>
      </c>
      <c r="D23" s="28" t="s">
        <v>163</v>
      </c>
      <c r="E23" s="28" t="s">
        <v>163</v>
      </c>
      <c r="F23" s="28">
        <v>438034.96</v>
      </c>
      <c r="G23" s="28">
        <v>442492.43</v>
      </c>
      <c r="H23" s="28">
        <v>442492.43</v>
      </c>
      <c r="I23" s="28">
        <f t="shared" si="0"/>
        <v>1323019.82</v>
      </c>
    </row>
    <row r="24" spans="1:9" ht="61.5" customHeight="1">
      <c r="A24" s="83"/>
      <c r="B24" s="9" t="s">
        <v>49</v>
      </c>
      <c r="C24" s="42" t="s">
        <v>151</v>
      </c>
      <c r="D24" s="28" t="s">
        <v>163</v>
      </c>
      <c r="E24" s="28" t="s">
        <v>163</v>
      </c>
      <c r="F24" s="28">
        <v>50446.38</v>
      </c>
      <c r="G24" s="28">
        <v>48046.406000000003</v>
      </c>
      <c r="H24" s="28">
        <v>48046.406000000003</v>
      </c>
      <c r="I24" s="28">
        <f t="shared" si="0"/>
        <v>146539.19199999998</v>
      </c>
    </row>
  </sheetData>
  <mergeCells count="13">
    <mergeCell ref="E14:I14"/>
    <mergeCell ref="B19:B20"/>
    <mergeCell ref="C19:C20"/>
    <mergeCell ref="D19:D20"/>
    <mergeCell ref="B10:I10"/>
    <mergeCell ref="B11:I11"/>
    <mergeCell ref="B12:I12"/>
    <mergeCell ref="B13:I13"/>
    <mergeCell ref="A19:A24"/>
    <mergeCell ref="A14:A18"/>
    <mergeCell ref="B14:B15"/>
    <mergeCell ref="C14:C15"/>
    <mergeCell ref="D14:D15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2"/>
  <sheetViews>
    <sheetView topLeftCell="A13" zoomScale="130" zoomScaleNormal="130" zoomScaleSheetLayoutView="130" workbookViewId="0">
      <selection activeCell="F24" sqref="F24"/>
    </sheetView>
  </sheetViews>
  <sheetFormatPr defaultRowHeight="15.75"/>
  <cols>
    <col min="1" max="1" width="28.875" customWidth="1"/>
    <col min="2" max="2" width="4.75" customWidth="1"/>
    <col min="3" max="3" width="28.25" customWidth="1"/>
    <col min="4" max="4" width="10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124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84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3" t="s">
        <v>1</v>
      </c>
      <c r="C10" s="83"/>
      <c r="D10" s="83"/>
      <c r="E10" s="83"/>
      <c r="F10" s="83"/>
      <c r="G10" s="83"/>
      <c r="H10" s="83"/>
      <c r="I10" s="83"/>
    </row>
    <row r="11" spans="1:9" ht="25.5">
      <c r="A11" s="10" t="s">
        <v>2</v>
      </c>
      <c r="B11" s="83" t="s">
        <v>73</v>
      </c>
      <c r="C11" s="83"/>
      <c r="D11" s="83"/>
      <c r="E11" s="83"/>
      <c r="F11" s="83"/>
      <c r="G11" s="83"/>
      <c r="H11" s="83"/>
      <c r="I11" s="83"/>
    </row>
    <row r="12" spans="1:9">
      <c r="A12" s="10" t="s">
        <v>37</v>
      </c>
      <c r="B12" s="83" t="s">
        <v>47</v>
      </c>
      <c r="C12" s="83"/>
      <c r="D12" s="83"/>
      <c r="E12" s="83"/>
      <c r="F12" s="83"/>
      <c r="G12" s="83"/>
      <c r="H12" s="83"/>
      <c r="I12" s="83"/>
    </row>
    <row r="13" spans="1:9" ht="39" customHeight="1">
      <c r="A13" s="10" t="s">
        <v>39</v>
      </c>
      <c r="B13" s="83" t="s">
        <v>85</v>
      </c>
      <c r="C13" s="83"/>
      <c r="D13" s="83"/>
      <c r="E13" s="83"/>
      <c r="F13" s="83"/>
      <c r="G13" s="83"/>
      <c r="H13" s="83"/>
      <c r="I13" s="83"/>
    </row>
    <row r="14" spans="1:9" ht="22.9" customHeight="1">
      <c r="A14" s="86" t="s">
        <v>40</v>
      </c>
      <c r="B14" s="83" t="s">
        <v>26</v>
      </c>
      <c r="C14" s="87" t="s">
        <v>41</v>
      </c>
      <c r="D14" s="83" t="s">
        <v>9</v>
      </c>
      <c r="E14" s="83" t="s">
        <v>42</v>
      </c>
      <c r="F14" s="83"/>
      <c r="G14" s="83"/>
      <c r="H14" s="83"/>
      <c r="I14" s="83"/>
    </row>
    <row r="15" spans="1:9" ht="63.75">
      <c r="A15" s="86"/>
      <c r="B15" s="83"/>
      <c r="C15" s="87"/>
      <c r="D15" s="83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38.25">
      <c r="A16" s="86"/>
      <c r="B16" s="9" t="s">
        <v>43</v>
      </c>
      <c r="C16" s="10" t="s">
        <v>132</v>
      </c>
      <c r="D16" s="7">
        <v>28</v>
      </c>
      <c r="E16" s="28" t="s">
        <v>163</v>
      </c>
      <c r="F16" s="7">
        <v>28</v>
      </c>
      <c r="G16" s="7">
        <v>28</v>
      </c>
      <c r="H16" s="7">
        <v>28</v>
      </c>
      <c r="I16" s="7">
        <v>30</v>
      </c>
    </row>
    <row r="17" spans="1:9" ht="38.25" customHeight="1">
      <c r="A17" s="86"/>
      <c r="B17" s="9" t="s">
        <v>44</v>
      </c>
      <c r="C17" s="10" t="s">
        <v>133</v>
      </c>
      <c r="D17" s="7">
        <v>11</v>
      </c>
      <c r="E17" s="28" t="s">
        <v>163</v>
      </c>
      <c r="F17" s="7">
        <v>11</v>
      </c>
      <c r="G17" s="7">
        <v>11</v>
      </c>
      <c r="H17" s="7">
        <v>11</v>
      </c>
      <c r="I17" s="7">
        <v>15</v>
      </c>
    </row>
    <row r="18" spans="1:9" ht="26.45" customHeight="1">
      <c r="A18" s="86" t="s">
        <v>25</v>
      </c>
      <c r="B18" s="93" t="s">
        <v>26</v>
      </c>
      <c r="C18" s="94" t="s">
        <v>45</v>
      </c>
      <c r="D18" s="93" t="s">
        <v>46</v>
      </c>
      <c r="E18" s="4" t="s">
        <v>29</v>
      </c>
      <c r="F18" s="4"/>
      <c r="G18" s="4"/>
      <c r="H18" s="4"/>
      <c r="I18" s="4"/>
    </row>
    <row r="19" spans="1:9">
      <c r="A19" s="86"/>
      <c r="B19" s="93"/>
      <c r="C19" s="95"/>
      <c r="D19" s="93"/>
      <c r="E19" s="2" t="s">
        <v>11</v>
      </c>
      <c r="F19" s="2">
        <v>2025</v>
      </c>
      <c r="G19" s="2">
        <v>2026</v>
      </c>
      <c r="H19" s="2">
        <v>2027</v>
      </c>
      <c r="I19" s="9" t="s">
        <v>30</v>
      </c>
    </row>
    <row r="20" spans="1:9">
      <c r="A20" s="86"/>
      <c r="B20" s="2"/>
      <c r="C20" s="3" t="s">
        <v>30</v>
      </c>
      <c r="D20" s="28" t="s">
        <v>163</v>
      </c>
      <c r="E20" s="28" t="s">
        <v>163</v>
      </c>
      <c r="F20" s="6">
        <f>SUM(F21:F22)</f>
        <v>1480</v>
      </c>
      <c r="G20" s="6">
        <f>SUM(G21:G22)</f>
        <v>1424</v>
      </c>
      <c r="H20" s="6">
        <f>SUM(H21:H22)</f>
        <v>1424</v>
      </c>
      <c r="I20" s="6">
        <f>SUM(F20:H20)</f>
        <v>4328</v>
      </c>
    </row>
    <row r="21" spans="1:9" ht="25.5">
      <c r="A21" s="86"/>
      <c r="B21" s="9" t="s">
        <v>43</v>
      </c>
      <c r="C21" s="34" t="s">
        <v>87</v>
      </c>
      <c r="D21" s="28" t="s">
        <v>163</v>
      </c>
      <c r="E21" s="28" t="s">
        <v>163</v>
      </c>
      <c r="F21" s="6">
        <v>560</v>
      </c>
      <c r="G21" s="6">
        <v>504</v>
      </c>
      <c r="H21" s="6">
        <v>504</v>
      </c>
      <c r="I21" s="6">
        <f t="shared" ref="I21:I22" si="0">SUM(F21:H21)</f>
        <v>1568</v>
      </c>
    </row>
    <row r="22" spans="1:9" ht="25.5">
      <c r="A22" s="86"/>
      <c r="B22" s="9" t="s">
        <v>44</v>
      </c>
      <c r="C22" s="34" t="s">
        <v>86</v>
      </c>
      <c r="D22" s="28" t="s">
        <v>163</v>
      </c>
      <c r="E22" s="28" t="s">
        <v>163</v>
      </c>
      <c r="F22" s="6">
        <v>920</v>
      </c>
      <c r="G22" s="6">
        <v>920</v>
      </c>
      <c r="H22" s="6">
        <v>920</v>
      </c>
      <c r="I22" s="6">
        <f t="shared" si="0"/>
        <v>2760</v>
      </c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opLeftCell="A7" zoomScale="130" zoomScaleNormal="130" zoomScaleSheetLayoutView="130" workbookViewId="0">
      <selection activeCell="D21" sqref="D21:E21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144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88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3" t="s">
        <v>1</v>
      </c>
      <c r="C10" s="83"/>
      <c r="D10" s="83"/>
      <c r="E10" s="83"/>
      <c r="F10" s="83"/>
      <c r="G10" s="83"/>
      <c r="H10" s="83"/>
      <c r="I10" s="83"/>
    </row>
    <row r="11" spans="1:9" ht="25.5">
      <c r="A11" s="10" t="s">
        <v>2</v>
      </c>
      <c r="B11" s="96" t="s">
        <v>147</v>
      </c>
      <c r="C11" s="96"/>
      <c r="D11" s="96"/>
      <c r="E11" s="96"/>
      <c r="F11" s="96"/>
      <c r="G11" s="96"/>
      <c r="H11" s="96"/>
      <c r="I11" s="96"/>
    </row>
    <row r="12" spans="1:9">
      <c r="A12" s="10" t="s">
        <v>37</v>
      </c>
      <c r="B12" s="83" t="s">
        <v>38</v>
      </c>
      <c r="C12" s="83"/>
      <c r="D12" s="83"/>
      <c r="E12" s="83"/>
      <c r="F12" s="83"/>
      <c r="G12" s="83"/>
      <c r="H12" s="83"/>
      <c r="I12" s="83"/>
    </row>
    <row r="13" spans="1:9">
      <c r="A13" s="10" t="s">
        <v>39</v>
      </c>
      <c r="B13" s="97" t="s">
        <v>116</v>
      </c>
      <c r="C13" s="98"/>
      <c r="D13" s="98"/>
      <c r="E13" s="98"/>
      <c r="F13" s="98"/>
      <c r="G13" s="98"/>
      <c r="H13" s="98"/>
      <c r="I13" s="99"/>
    </row>
    <row r="14" spans="1:9" ht="22.9" customHeight="1">
      <c r="A14" s="86" t="s">
        <v>40</v>
      </c>
      <c r="B14" s="83" t="s">
        <v>26</v>
      </c>
      <c r="C14" s="87" t="s">
        <v>41</v>
      </c>
      <c r="D14" s="83" t="s">
        <v>9</v>
      </c>
      <c r="E14" s="83" t="s">
        <v>42</v>
      </c>
      <c r="F14" s="83"/>
      <c r="G14" s="83"/>
      <c r="H14" s="83"/>
      <c r="I14" s="83"/>
    </row>
    <row r="15" spans="1:9" ht="63.75">
      <c r="A15" s="86"/>
      <c r="B15" s="83"/>
      <c r="C15" s="87"/>
      <c r="D15" s="83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79.5" customHeight="1">
      <c r="A16" s="86"/>
      <c r="B16" s="9" t="s">
        <v>43</v>
      </c>
      <c r="C16" s="35" t="s">
        <v>131</v>
      </c>
      <c r="D16" s="7">
        <v>11</v>
      </c>
      <c r="E16" s="28" t="s">
        <v>163</v>
      </c>
      <c r="F16" s="33">
        <v>17</v>
      </c>
      <c r="G16" s="33">
        <v>15</v>
      </c>
      <c r="H16" s="33">
        <v>15</v>
      </c>
      <c r="I16" s="33">
        <v>31</v>
      </c>
    </row>
    <row r="17" spans="1:9" ht="26.45" customHeight="1">
      <c r="A17" s="86" t="s">
        <v>25</v>
      </c>
      <c r="B17" s="93" t="s">
        <v>26</v>
      </c>
      <c r="C17" s="94" t="s">
        <v>45</v>
      </c>
      <c r="D17" s="93" t="s">
        <v>46</v>
      </c>
      <c r="E17" s="4" t="s">
        <v>29</v>
      </c>
      <c r="F17" s="4"/>
      <c r="G17" s="4"/>
      <c r="H17" s="4"/>
      <c r="I17" s="4"/>
    </row>
    <row r="18" spans="1:9">
      <c r="A18" s="86"/>
      <c r="B18" s="93"/>
      <c r="C18" s="95"/>
      <c r="D18" s="93"/>
      <c r="E18" s="2" t="s">
        <v>11</v>
      </c>
      <c r="F18" s="2">
        <v>2025</v>
      </c>
      <c r="G18" s="2">
        <v>2026</v>
      </c>
      <c r="H18" s="2">
        <v>2027</v>
      </c>
      <c r="I18" s="9" t="s">
        <v>30</v>
      </c>
    </row>
    <row r="19" spans="1:9">
      <c r="A19" s="86"/>
      <c r="B19" s="28" t="s">
        <v>163</v>
      </c>
      <c r="C19" s="3" t="s">
        <v>30</v>
      </c>
      <c r="D19" s="28" t="s">
        <v>163</v>
      </c>
      <c r="E19" s="28" t="s">
        <v>163</v>
      </c>
      <c r="F19" s="6">
        <f>SUM(F20:F20)</f>
        <v>43914.61</v>
      </c>
      <c r="G19" s="6">
        <f>SUM(G20:G20)</f>
        <v>29015.316999999999</v>
      </c>
      <c r="H19" s="6">
        <f>SUM(H20:H20)</f>
        <v>29015.316999999999</v>
      </c>
      <c r="I19" s="6">
        <f>SUM(F19:H19)</f>
        <v>101945.24399999999</v>
      </c>
    </row>
    <row r="20" spans="1:9" ht="64.5" customHeight="1">
      <c r="A20" s="86"/>
      <c r="B20" s="9" t="s">
        <v>43</v>
      </c>
      <c r="C20" s="35" t="s">
        <v>89</v>
      </c>
      <c r="D20" s="28" t="s">
        <v>163</v>
      </c>
      <c r="E20" s="28" t="s">
        <v>163</v>
      </c>
      <c r="F20" s="6">
        <v>43914.61</v>
      </c>
      <c r="G20" s="6">
        <v>29015.316999999999</v>
      </c>
      <c r="H20" s="6">
        <v>29015.316999999999</v>
      </c>
      <c r="I20" s="6">
        <f t="shared" ref="I20" si="0">SUM(F20:H20)</f>
        <v>101945.24399999999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opLeftCell="A10" zoomScale="130" zoomScaleNormal="130" zoomScaleSheetLayoutView="130" workbookViewId="0">
      <selection activeCell="D22" sqref="D22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149</v>
      </c>
    </row>
    <row r="2" spans="1:9">
      <c r="F2" t="s">
        <v>36</v>
      </c>
    </row>
    <row r="3" spans="1:9">
      <c r="F3" t="s">
        <v>58</v>
      </c>
    </row>
    <row r="5" spans="1:9">
      <c r="A5" s="5" t="s">
        <v>31</v>
      </c>
      <c r="B5" s="5"/>
      <c r="C5" s="5"/>
      <c r="D5" s="5"/>
      <c r="E5" s="5"/>
      <c r="F5" s="5"/>
      <c r="G5" s="5"/>
      <c r="H5" s="5"/>
      <c r="I5" s="5"/>
    </row>
    <row r="6" spans="1:9">
      <c r="A6" s="5" t="s">
        <v>162</v>
      </c>
      <c r="B6" s="5"/>
      <c r="C6" s="5"/>
      <c r="D6" s="5"/>
      <c r="E6" s="5"/>
      <c r="F6" s="5"/>
      <c r="G6" s="5"/>
      <c r="H6" s="5"/>
      <c r="I6" s="5"/>
    </row>
    <row r="8" spans="1:9">
      <c r="A8" s="1" t="s">
        <v>0</v>
      </c>
      <c r="B8" s="83" t="s">
        <v>1</v>
      </c>
      <c r="C8" s="83"/>
      <c r="D8" s="83"/>
      <c r="E8" s="83"/>
      <c r="F8" s="83"/>
      <c r="G8" s="83"/>
      <c r="H8" s="83"/>
      <c r="I8" s="83"/>
    </row>
    <row r="9" spans="1:9" ht="25.5" customHeight="1">
      <c r="A9" s="38" t="s">
        <v>2</v>
      </c>
      <c r="B9" s="83" t="s">
        <v>73</v>
      </c>
      <c r="C9" s="83"/>
      <c r="D9" s="83"/>
      <c r="E9" s="83"/>
      <c r="F9" s="83"/>
      <c r="G9" s="83"/>
      <c r="H9" s="83"/>
      <c r="I9" s="83"/>
    </row>
    <row r="10" spans="1:9" ht="15.75" customHeight="1">
      <c r="A10" s="38" t="s">
        <v>37</v>
      </c>
      <c r="B10" s="83" t="s">
        <v>82</v>
      </c>
      <c r="C10" s="83"/>
      <c r="D10" s="83"/>
      <c r="E10" s="83"/>
      <c r="F10" s="83"/>
      <c r="G10" s="83"/>
      <c r="H10" s="83"/>
      <c r="I10" s="83"/>
    </row>
    <row r="11" spans="1:9" ht="25.5" customHeight="1">
      <c r="A11" s="38" t="s">
        <v>39</v>
      </c>
      <c r="B11" s="100" t="s">
        <v>150</v>
      </c>
      <c r="C11" s="100"/>
      <c r="D11" s="100"/>
      <c r="E11" s="100"/>
      <c r="F11" s="100"/>
      <c r="G11" s="100"/>
      <c r="H11" s="100"/>
      <c r="I11" s="100"/>
    </row>
    <row r="12" spans="1:9" ht="22.9" customHeight="1">
      <c r="A12" s="86" t="s">
        <v>40</v>
      </c>
      <c r="B12" s="100" t="s">
        <v>26</v>
      </c>
      <c r="C12" s="103" t="s">
        <v>41</v>
      </c>
      <c r="D12" s="100" t="s">
        <v>9</v>
      </c>
      <c r="E12" s="100" t="s">
        <v>42</v>
      </c>
      <c r="F12" s="100"/>
      <c r="G12" s="100"/>
      <c r="H12" s="100"/>
      <c r="I12" s="100"/>
    </row>
    <row r="13" spans="1:9" ht="63.75">
      <c r="A13" s="86"/>
      <c r="B13" s="100"/>
      <c r="C13" s="103"/>
      <c r="D13" s="100"/>
      <c r="E13" s="59" t="s">
        <v>11</v>
      </c>
      <c r="F13" s="59">
        <v>2025</v>
      </c>
      <c r="G13" s="59">
        <v>2026</v>
      </c>
      <c r="H13" s="59">
        <v>2027</v>
      </c>
      <c r="I13" s="59" t="s">
        <v>48</v>
      </c>
    </row>
    <row r="14" spans="1:9" ht="102">
      <c r="A14" s="86"/>
      <c r="B14" s="59" t="s">
        <v>43</v>
      </c>
      <c r="C14" s="62" t="s">
        <v>152</v>
      </c>
      <c r="D14" s="44">
        <v>0</v>
      </c>
      <c r="E14" s="28" t="s">
        <v>163</v>
      </c>
      <c r="F14" s="44">
        <v>2</v>
      </c>
      <c r="G14" s="44">
        <v>0</v>
      </c>
      <c r="H14" s="44">
        <v>0</v>
      </c>
      <c r="I14" s="44">
        <v>2</v>
      </c>
    </row>
    <row r="15" spans="1:9" ht="38.25">
      <c r="A15" s="86"/>
      <c r="B15" s="59" t="s">
        <v>44</v>
      </c>
      <c r="C15" s="62" t="s">
        <v>158</v>
      </c>
      <c r="D15" s="44">
        <v>0</v>
      </c>
      <c r="E15" s="28" t="s">
        <v>163</v>
      </c>
      <c r="F15" s="44">
        <v>1</v>
      </c>
      <c r="G15" s="44">
        <v>0</v>
      </c>
      <c r="H15" s="44">
        <v>0</v>
      </c>
      <c r="I15" s="44">
        <v>1</v>
      </c>
    </row>
    <row r="16" spans="1:9" ht="26.45" customHeight="1">
      <c r="A16" s="86" t="s">
        <v>25</v>
      </c>
      <c r="B16" s="100" t="s">
        <v>26</v>
      </c>
      <c r="C16" s="101" t="s">
        <v>45</v>
      </c>
      <c r="D16" s="100" t="s">
        <v>46</v>
      </c>
      <c r="E16" s="45" t="s">
        <v>29</v>
      </c>
      <c r="F16" s="45"/>
      <c r="G16" s="45"/>
      <c r="H16" s="45"/>
      <c r="I16" s="45"/>
    </row>
    <row r="17" spans="1:9">
      <c r="A17" s="86"/>
      <c r="B17" s="100"/>
      <c r="C17" s="102"/>
      <c r="D17" s="100"/>
      <c r="E17" s="59" t="s">
        <v>11</v>
      </c>
      <c r="F17" s="59">
        <v>2025</v>
      </c>
      <c r="G17" s="59">
        <v>2026</v>
      </c>
      <c r="H17" s="59">
        <v>2027</v>
      </c>
      <c r="I17" s="59" t="s">
        <v>30</v>
      </c>
    </row>
    <row r="18" spans="1:9">
      <c r="A18" s="86"/>
      <c r="B18" s="43"/>
      <c r="C18" s="46" t="s">
        <v>30</v>
      </c>
      <c r="D18" s="28" t="s">
        <v>163</v>
      </c>
      <c r="E18" s="28" t="s">
        <v>163</v>
      </c>
      <c r="F18" s="14">
        <f>F19+F20</f>
        <v>15261.69</v>
      </c>
      <c r="G18" s="14">
        <f>SUM(G20:G20)</f>
        <v>0</v>
      </c>
      <c r="H18" s="14">
        <f>SUM(H20:H20)</f>
        <v>0</v>
      </c>
      <c r="I18" s="14">
        <f>SUM(F18:H18)</f>
        <v>15261.69</v>
      </c>
    </row>
    <row r="19" spans="1:9" ht="76.5">
      <c r="A19" s="86"/>
      <c r="B19" s="59" t="s">
        <v>43</v>
      </c>
      <c r="C19" s="62" t="s">
        <v>153</v>
      </c>
      <c r="D19" s="28" t="s">
        <v>163</v>
      </c>
      <c r="E19" s="28" t="s">
        <v>163</v>
      </c>
      <c r="F19" s="14">
        <v>7180.88</v>
      </c>
      <c r="G19" s="14">
        <v>0</v>
      </c>
      <c r="H19" s="14">
        <v>0</v>
      </c>
      <c r="I19" s="14">
        <f t="shared" ref="I19" si="0">SUM(F19:H19)</f>
        <v>7180.88</v>
      </c>
    </row>
    <row r="20" spans="1:9" ht="38.25">
      <c r="A20" s="86"/>
      <c r="B20" s="59" t="s">
        <v>44</v>
      </c>
      <c r="C20" s="62" t="s">
        <v>158</v>
      </c>
      <c r="D20" s="28" t="s">
        <v>163</v>
      </c>
      <c r="E20" s="28" t="s">
        <v>163</v>
      </c>
      <c r="F20" s="14">
        <v>8080.81</v>
      </c>
      <c r="G20" s="14">
        <v>0</v>
      </c>
      <c r="H20" s="14">
        <v>0</v>
      </c>
      <c r="I20" s="14">
        <f t="shared" ref="I20" si="1">SUM(F20:H20)</f>
        <v>8080.81</v>
      </c>
    </row>
  </sheetData>
  <mergeCells count="13">
    <mergeCell ref="A16:A20"/>
    <mergeCell ref="B16:B17"/>
    <mergeCell ref="C16:C17"/>
    <mergeCell ref="D16:D17"/>
    <mergeCell ref="B8:I8"/>
    <mergeCell ref="B9:I9"/>
    <mergeCell ref="B10:I10"/>
    <mergeCell ref="B11:I11"/>
    <mergeCell ref="A12:A15"/>
    <mergeCell ref="B12:B13"/>
    <mergeCell ref="C12:C13"/>
    <mergeCell ref="D12:D13"/>
    <mergeCell ref="E12:I1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Паспорт МП</vt:lpstr>
      <vt:lpstr>Паспорт Проект мер 1</vt:lpstr>
      <vt:lpstr>Паспорт Процессн мер 1</vt:lpstr>
      <vt:lpstr>Паспорт Процессн мер 2</vt:lpstr>
      <vt:lpstr>Паспорт Процессн мер 3</vt:lpstr>
      <vt:lpstr>Паспорт Процессн мер 4</vt:lpstr>
      <vt:lpstr>Паспорт Рег. проекта</vt:lpstr>
      <vt:lpstr>'Паспорт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Бочковская Юлия Владимировна</cp:lastModifiedBy>
  <cp:lastPrinted>2025-10-08T08:37:56Z</cp:lastPrinted>
  <dcterms:created xsi:type="dcterms:W3CDTF">2024-10-14T13:39:53Z</dcterms:created>
  <dcterms:modified xsi:type="dcterms:W3CDTF">2025-10-08T08:38:18Z</dcterms:modified>
</cp:coreProperties>
</file>